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9B898DBB-70AB-4082-90BC-6D5850BCB29D}" xr6:coauthVersionLast="47" xr6:coauthVersionMax="47" xr10:uidLastSave="{00000000-0000-0000-0000-000000000000}"/>
  <bookViews>
    <workbookView xWindow="-120" yWindow="-120" windowWidth="20730" windowHeight="11040" xr2:uid="{9285CDEE-5020-4C00-BEF4-E8FA97BDD763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M15" i="1"/>
  <c r="E17" i="1"/>
  <c r="K18" i="1"/>
  <c r="E18" i="1" s="1"/>
  <c r="E22" i="1" s="1"/>
  <c r="E34" i="1" s="1"/>
  <c r="L18" i="1"/>
  <c r="M18" i="1"/>
  <c r="P18" i="1" s="1"/>
  <c r="O18" i="1"/>
  <c r="J21" i="1"/>
  <c r="J29" i="1"/>
  <c r="H30" i="1"/>
  <c r="E31" i="1"/>
  <c r="E32" i="1" s="1"/>
  <c r="H31" i="1"/>
  <c r="H32" i="1" s="1"/>
  <c r="I32" i="1" s="1"/>
  <c r="I39" i="1"/>
  <c r="L41" i="1"/>
  <c r="E48" i="1"/>
  <c r="E51" i="1"/>
  <c r="E60" i="1" s="1"/>
  <c r="E58" i="1"/>
  <c r="G61" i="1" l="1"/>
</calcChain>
</file>

<file path=xl/sharedStrings.xml><?xml version="1.0" encoding="utf-8"?>
<sst xmlns="http://schemas.openxmlformats.org/spreadsheetml/2006/main" count="49" uniqueCount="49">
  <si>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</si>
  <si>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</si>
  <si>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</si>
  <si>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</si>
  <si>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</si>
  <si>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</si>
  <si>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</si>
  <si>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</si>
  <si>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</si>
  <si>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</si>
  <si>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</si>
  <si>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</si>
  <si>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</si>
  <si>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</si>
  <si>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</si>
  <si>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</si>
  <si>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</si>
  <si>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</si>
  <si>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</si>
  <si>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</si>
  <si>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</si>
  <si>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</si>
  <si>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</si>
  <si>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</si>
  <si>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</si>
  <si>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</si>
  <si>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</si>
  <si>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</si>
  <si>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</si>
  <si>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</si>
  <si>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</si>
  <si>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>Gastos Pagados por Anticipado   Antivirus</t>
  </si>
  <si>
    <t xml:space="preserve">Gastos Pagados por Anticipado  </t>
  </si>
  <si>
    <t>Gastos Pagados por Anticipado   Seguros vehiculo</t>
  </si>
  <si>
    <t xml:space="preserve">Inventario - Material Gastable </t>
  </si>
  <si>
    <t xml:space="preserve">Cuentas por Cobrar a Largo  Plazo </t>
  </si>
  <si>
    <t xml:space="preserve">Cuentas por Cobrar a Corto Plazo </t>
  </si>
  <si>
    <t>Efectivo y Equivalentes</t>
  </si>
  <si>
    <t>CAJA CHICA</t>
  </si>
  <si>
    <t>CUT</t>
  </si>
  <si>
    <t>BR2</t>
  </si>
  <si>
    <t>BR1</t>
  </si>
  <si>
    <t xml:space="preserve"> </t>
  </si>
  <si>
    <t xml:space="preserve">Activos corrientes </t>
  </si>
  <si>
    <t>Activos</t>
  </si>
  <si>
    <t>SEPTIEMBRE</t>
  </si>
  <si>
    <t xml:space="preserve"> (Valores en RD$)</t>
  </si>
  <si>
    <t>Al 30 SEPTIEMBRE  DEL 2024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</si>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</sst>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color indexed="8"/>
      <name val="Calibri"/>
      <family val="2"/>
      <scheme val="minor"/>
    </font>
    <font>
      <sz val="11"/>
      <name val="Cambria"/>
      <family val="1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1" fillId="0" borderId="0" xfId="2"/>
    <xf numFmtId="43" fontId="1" fillId="0" borderId="0" xfId="1" applyFont="1"/>
    <xf numFmtId="0" fontId="1" fillId="0" borderId="0" xfId="2" applyAlignment="1">
      <alignment horizontal="left"/>
    </xf>
    <xf numFmtId="0" fontId="2" fillId="0" borderId="0" xfId="2" applyFont="1"/>
    <xf numFmtId="0" fontId="2" fillId="0" borderId="0" xfId="2" applyFont="1" applyAlignment="1">
      <alignment horizontal="left"/>
    </xf>
    <xf numFmtId="0" fontId="2" fillId="2" borderId="0" xfId="2" applyFont="1" applyFill="1"/>
    <xf numFmtId="0" fontId="3" fillId="0" borderId="0" xfId="2" applyFont="1" applyAlignment="1">
      <alignment horizontal="center"/>
    </xf>
    <xf numFmtId="164" fontId="2" fillId="0" borderId="0" xfId="2" applyNumberFormat="1" applyFont="1"/>
    <xf numFmtId="164" fontId="1" fillId="0" borderId="0" xfId="2" applyNumberFormat="1"/>
    <xf numFmtId="164" fontId="3" fillId="0" borderId="0" xfId="2" applyNumberFormat="1" applyFont="1"/>
    <xf numFmtId="164" fontId="3" fillId="0" borderId="1" xfId="2" applyNumberFormat="1" applyFont="1" applyBorder="1"/>
    <xf numFmtId="0" fontId="3" fillId="0" borderId="0" xfId="2" applyFont="1"/>
    <xf numFmtId="164" fontId="2" fillId="0" borderId="0" xfId="1" applyNumberFormat="1" applyFont="1" applyFill="1"/>
    <xf numFmtId="164" fontId="3" fillId="0" borderId="2" xfId="2" applyNumberFormat="1" applyFont="1" applyBorder="1"/>
    <xf numFmtId="43" fontId="3" fillId="0" borderId="0" xfId="1" applyFont="1" applyFill="1"/>
    <xf numFmtId="43" fontId="4" fillId="0" borderId="0" xfId="1" applyFont="1"/>
    <xf numFmtId="164" fontId="5" fillId="0" borderId="0" xfId="1" applyNumberFormat="1" applyFont="1" applyFill="1"/>
    <xf numFmtId="43" fontId="6" fillId="3" borderId="0" xfId="1" applyFont="1" applyFill="1"/>
    <xf numFmtId="43" fontId="2" fillId="0" borderId="0" xfId="1" applyFont="1" applyFill="1"/>
    <xf numFmtId="0" fontId="3" fillId="0" borderId="0" xfId="2" applyFont="1" applyAlignment="1">
      <alignment horizontal="left"/>
    </xf>
    <xf numFmtId="0" fontId="1" fillId="4" borderId="0" xfId="2" applyFill="1"/>
    <xf numFmtId="164" fontId="3" fillId="0" borderId="0" xfId="1" applyNumberFormat="1" applyFont="1" applyFill="1" applyBorder="1"/>
    <xf numFmtId="164" fontId="3" fillId="0" borderId="2" xfId="1" applyNumberFormat="1" applyFont="1" applyFill="1" applyBorder="1"/>
    <xf numFmtId="43" fontId="1" fillId="0" borderId="0" xfId="2" applyNumberFormat="1"/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/>
    </xf>
  </cellXfs>
  <cellStyles count="3">
    <cellStyle name="Millares" xfId="1" builtinId="3"/>
    <cellStyle name="Normal" xfId="0" builtinId="0"/>
    <cellStyle name="Normal 2" xfId="2" xr:uid="{E27F89EA-6001-4668-B47F-7E35CF9D00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62</xdr:row>
      <xdr:rowOff>97846</xdr:rowOff>
    </xdr:from>
    <xdr:to>
      <xdr:col>3</xdr:col>
      <xdr:colOff>2209801</xdr:colOff>
      <xdr:row>66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35601D2-9EAC-4377-8EF5-3BF54FBBBF40}"/>
            </a:ext>
          </a:extLst>
        </xdr:cNvPr>
        <xdr:cNvSpPr txBox="1"/>
      </xdr:nvSpPr>
      <xdr:spPr>
        <a:xfrm>
          <a:off x="1600200" y="11908846"/>
          <a:ext cx="838201" cy="7117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62</xdr:row>
      <xdr:rowOff>150668</xdr:rowOff>
    </xdr:from>
    <xdr:to>
      <xdr:col>5</xdr:col>
      <xdr:colOff>632114</xdr:colOff>
      <xdr:row>66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05A8E68-FAE3-4BF4-8328-4245F6FB8F62}"/>
            </a:ext>
          </a:extLst>
        </xdr:cNvPr>
        <xdr:cNvSpPr txBox="1"/>
      </xdr:nvSpPr>
      <xdr:spPr>
        <a:xfrm>
          <a:off x="2438400" y="11961668"/>
          <a:ext cx="1222664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28575</xdr:colOff>
      <xdr:row>0</xdr:row>
      <xdr:rowOff>0</xdr:rowOff>
    </xdr:from>
    <xdr:ext cx="1476375" cy="1000125"/>
    <xdr:pic>
      <xdr:nvPicPr>
        <xdr:cNvPr id="4" name="Imagen 3">
          <a:extLst>
            <a:ext uri="{FF2B5EF4-FFF2-40B4-BE49-F238E27FC236}">
              <a16:creationId xmlns:a16="http://schemas.microsoft.com/office/drawing/2014/main" id="{0ADC258F-24C6-4CB5-AA9C-74824E27D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0"/>
          <a:ext cx="1476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2047875" cy="1362075"/>
    <xdr:pic>
      <xdr:nvPicPr>
        <xdr:cNvPr id="5" name="Imagen 92">
          <a:extLst>
            <a:ext uri="{FF2B5EF4-FFF2-40B4-BE49-F238E27FC236}">
              <a16:creationId xmlns:a16="http://schemas.microsoft.com/office/drawing/2014/main" id="{BA0302BC-C27C-408E-B761-FF510CE6E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20478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N%20DETALLE%202024%20septiem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DETALLE"/>
      <sheetName val="CXC"/>
      <sheetName val="detalle cxp"/>
      <sheetName val="AMORT. SEGUROI LIC. ANTIVIR (2)"/>
      <sheetName val="AMORT. SEGUROI LIC. ANTIVIRU 1"/>
      <sheetName val="AMORT. SEGUROI"/>
      <sheetName val="RECIBOS AVANCE"/>
      <sheetName val="RECIBOS INGRESOS TOTAL"/>
      <sheetName val=" INGRESOS DETLLE"/>
      <sheetName val="FACTURA"/>
      <sheetName val="CAJA CHICA"/>
    </sheetNames>
    <sheetDataSet>
      <sheetData sheetId="0"/>
      <sheetData sheetId="1"/>
      <sheetData sheetId="2">
        <row r="37">
          <cell r="D37">
            <v>4720000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D056E-F0E4-49EA-AC39-E59F6839462E}">
  <sheetPr>
    <pageSetUpPr fitToPage="1"/>
  </sheetPr>
  <dimension ref="A2:P68"/>
  <sheetViews>
    <sheetView tabSelected="1" topLeftCell="A30" workbookViewId="0">
      <selection activeCell="AH67" sqref="AH67"/>
    </sheetView>
  </sheetViews>
  <sheetFormatPr baseColWidth="10" defaultColWidth="9.140625" defaultRowHeight="15" x14ac:dyDescent="0.25"/>
  <cols>
    <col min="1" max="2" width="2.28515625" style="1" customWidth="1"/>
    <col min="3" max="3" width="10.7109375" style="1" customWidth="1"/>
    <col min="4" max="4" width="57.28515625" style="3" customWidth="1"/>
    <col min="5" max="5" width="22.28515625" style="1" customWidth="1"/>
    <col min="6" max="6" width="2.140625" style="1" hidden="1" customWidth="1"/>
    <col min="7" max="7" width="14.28515625" style="1" hidden="1" customWidth="1"/>
    <col min="8" max="8" width="20.42578125" style="1" hidden="1" customWidth="1"/>
    <col min="9" max="9" width="13.28515625" style="1" hidden="1" customWidth="1"/>
    <col min="10" max="10" width="14.28515625" style="2" hidden="1" customWidth="1"/>
    <col min="11" max="11" width="13.140625" style="1" hidden="1" customWidth="1"/>
    <col min="12" max="12" width="14.7109375" style="1" hidden="1" customWidth="1"/>
    <col min="13" max="13" width="17.85546875" style="1" hidden="1" customWidth="1"/>
    <col min="14" max="14" width="9.140625" style="1" hidden="1" customWidth="1"/>
    <col min="15" max="15" width="17.85546875" style="1" hidden="1" customWidth="1"/>
    <col min="16" max="16" width="13.140625" style="1" hidden="1" customWidth="1"/>
    <col min="17" max="29" width="0" style="1" hidden="1" customWidth="1"/>
    <col min="30" max="16384" width="9.140625" style="1"/>
  </cols>
  <sheetData>
    <row r="2" spans="1:13" x14ac:dyDescent="0.25">
      <c r="A2" s="6"/>
      <c r="B2" s="4"/>
      <c r="C2" s="7"/>
      <c r="D2" s="7"/>
      <c r="E2" s="7"/>
      <c r="F2" s="7"/>
    </row>
    <row r="3" spans="1:13" x14ac:dyDescent="0.25">
      <c r="A3" s="6"/>
      <c r="B3" s="4"/>
      <c r="C3" s="7"/>
      <c r="D3" s="7"/>
      <c r="E3" s="7"/>
      <c r="F3" s="7"/>
    </row>
    <row r="4" spans="1:13" x14ac:dyDescent="0.25">
      <c r="A4" s="6"/>
      <c r="B4" s="4"/>
      <c r="C4" s="4"/>
      <c r="D4" s="5"/>
      <c r="E4" s="4"/>
      <c r="F4" s="4"/>
    </row>
    <row r="5" spans="1:13" x14ac:dyDescent="0.25">
      <c r="A5" s="6"/>
      <c r="B5" s="4"/>
      <c r="C5" s="4"/>
      <c r="D5" s="5"/>
      <c r="E5" s="4"/>
      <c r="F5" s="4"/>
    </row>
    <row r="6" spans="1:13" x14ac:dyDescent="0.25">
      <c r="A6" s="6"/>
      <c r="B6" s="4"/>
      <c r="C6" s="4"/>
      <c r="D6" s="5"/>
      <c r="E6" s="4"/>
      <c r="F6" s="4"/>
    </row>
    <row r="7" spans="1:13" x14ac:dyDescent="0.25">
      <c r="A7" s="6"/>
      <c r="B7" s="4"/>
      <c r="C7" s="4"/>
      <c r="D7" s="5"/>
      <c r="E7" s="4"/>
      <c r="F7" s="4"/>
    </row>
    <row r="8" spans="1:13" x14ac:dyDescent="0.25">
      <c r="A8" s="6"/>
      <c r="B8" s="4"/>
      <c r="C8" s="4"/>
      <c r="D8" s="5"/>
      <c r="E8" s="4"/>
      <c r="F8" s="4"/>
    </row>
    <row r="9" spans="1:13" x14ac:dyDescent="0.25">
      <c r="A9" s="6"/>
      <c r="B9" s="7" t="s">
        <v>48</v>
      </c>
      <c r="C9" s="7"/>
      <c r="D9" s="7"/>
      <c r="E9" s="7"/>
      <c r="F9" s="7"/>
    </row>
    <row r="10" spans="1:13" x14ac:dyDescent="0.25">
      <c r="A10" s="6"/>
      <c r="B10" s="7" t="s">
        <v>47</v>
      </c>
      <c r="C10" s="7"/>
      <c r="D10" s="7"/>
      <c r="E10" s="7"/>
      <c r="F10" s="7"/>
    </row>
    <row r="11" spans="1:13" x14ac:dyDescent="0.25">
      <c r="A11" s="6"/>
      <c r="B11" s="7" t="s">
        <v>46</v>
      </c>
      <c r="C11" s="7"/>
      <c r="D11" s="7"/>
      <c r="E11" s="7"/>
      <c r="F11" s="7"/>
    </row>
    <row r="12" spans="1:13" x14ac:dyDescent="0.25">
      <c r="A12" s="6"/>
      <c r="B12" s="4"/>
      <c r="C12" s="4"/>
      <c r="D12" s="5"/>
      <c r="E12" s="27" t="s">
        <v>45</v>
      </c>
      <c r="F12" s="26"/>
    </row>
    <row r="13" spans="1:13" x14ac:dyDescent="0.25">
      <c r="A13" s="6"/>
      <c r="B13" s="4"/>
      <c r="C13" s="12" t="s">
        <v>44</v>
      </c>
      <c r="D13" s="5"/>
      <c r="E13" s="25"/>
      <c r="F13" s="25"/>
    </row>
    <row r="14" spans="1:13" x14ac:dyDescent="0.25">
      <c r="A14" s="6"/>
      <c r="B14" s="4"/>
      <c r="C14" s="12" t="s">
        <v>43</v>
      </c>
      <c r="D14" s="5"/>
      <c r="E14" s="4" t="s">
        <v>42</v>
      </c>
      <c r="F14" s="4"/>
      <c r="H14" s="1" t="s">
        <v>41</v>
      </c>
      <c r="I14" s="1" t="s">
        <v>40</v>
      </c>
      <c r="J14" s="1" t="s">
        <v>39</v>
      </c>
      <c r="K14" s="1" t="s">
        <v>38</v>
      </c>
    </row>
    <row r="15" spans="1:13" x14ac:dyDescent="0.25">
      <c r="A15" s="6"/>
      <c r="B15" s="4"/>
      <c r="C15" s="4"/>
      <c r="D15" s="5" t="s">
        <v>37</v>
      </c>
      <c r="E15" s="13">
        <v>18896273.050000001</v>
      </c>
      <c r="F15" s="13"/>
      <c r="G15" s="24"/>
      <c r="H15" s="2">
        <v>0</v>
      </c>
      <c r="I15" s="2">
        <v>339828.96</v>
      </c>
      <c r="J15" s="2">
        <v>18071444.09</v>
      </c>
      <c r="K15" s="2">
        <v>485000</v>
      </c>
      <c r="L15" s="24">
        <f>+H15+I15+J15+K15</f>
        <v>18896273.050000001</v>
      </c>
      <c r="M15" s="24">
        <f>SUM(H15:L15)</f>
        <v>37792546.100000001</v>
      </c>
    </row>
    <row r="16" spans="1:13" x14ac:dyDescent="0.25">
      <c r="A16" s="6"/>
      <c r="B16" s="4"/>
      <c r="C16" s="4"/>
      <c r="D16" s="5" t="s">
        <v>36</v>
      </c>
      <c r="E16" s="13">
        <v>12158331.92</v>
      </c>
      <c r="F16" s="13"/>
    </row>
    <row r="17" spans="1:16" x14ac:dyDescent="0.25">
      <c r="A17" s="6"/>
      <c r="B17" s="4"/>
      <c r="C17" s="4"/>
      <c r="D17" s="5" t="s">
        <v>35</v>
      </c>
      <c r="E17" s="13">
        <f>+[1]CXC!D37</f>
        <v>4720000</v>
      </c>
      <c r="F17" s="13"/>
    </row>
    <row r="18" spans="1:16" x14ac:dyDescent="0.25">
      <c r="A18" s="6"/>
      <c r="B18" s="4"/>
      <c r="C18" s="4"/>
      <c r="D18" s="5" t="s">
        <v>34</v>
      </c>
      <c r="E18" s="13">
        <f>+K18</f>
        <v>6936536.9100000001</v>
      </c>
      <c r="F18" s="13"/>
      <c r="H18" s="2">
        <v>4638726.91</v>
      </c>
      <c r="I18" s="2">
        <v>980310</v>
      </c>
      <c r="J18" s="2">
        <v>1317500</v>
      </c>
      <c r="K18" s="2">
        <f>+H18+I18+J18</f>
        <v>6936536.9100000001</v>
      </c>
      <c r="L18" s="24">
        <f>+I18+J18+109500</f>
        <v>2407310</v>
      </c>
      <c r="M18" s="24">
        <f>+H18+L18</f>
        <v>7046036.9100000001</v>
      </c>
      <c r="O18" s="2">
        <f>759750+729255</f>
        <v>1489005</v>
      </c>
      <c r="P18" s="24">
        <f>+M18+O18</f>
        <v>8535041.9100000001</v>
      </c>
    </row>
    <row r="19" spans="1:16" x14ac:dyDescent="0.25">
      <c r="A19" s="6"/>
      <c r="B19" s="4"/>
      <c r="C19" s="4"/>
      <c r="D19" s="5" t="s">
        <v>33</v>
      </c>
      <c r="E19" s="13">
        <v>41073.93</v>
      </c>
      <c r="F19" s="13"/>
    </row>
    <row r="20" spans="1:16" hidden="1" x14ac:dyDescent="0.25">
      <c r="A20" s="6"/>
      <c r="B20" s="4"/>
      <c r="C20" s="4"/>
      <c r="D20" s="5" t="s">
        <v>32</v>
      </c>
      <c r="E20" s="13">
        <v>0</v>
      </c>
      <c r="F20" s="13"/>
    </row>
    <row r="21" spans="1:16" x14ac:dyDescent="0.25">
      <c r="A21" s="6"/>
      <c r="B21" s="4"/>
      <c r="C21" s="4"/>
      <c r="D21" s="5" t="s">
        <v>31</v>
      </c>
      <c r="E21" s="13">
        <v>241258.36</v>
      </c>
      <c r="F21" s="13"/>
      <c r="H21" s="1">
        <v>15821.92</v>
      </c>
      <c r="I21" s="1">
        <v>225436.44</v>
      </c>
      <c r="J21" s="2">
        <f>+H21+I21</f>
        <v>241258.36000000002</v>
      </c>
    </row>
    <row r="22" spans="1:16" x14ac:dyDescent="0.25">
      <c r="A22" s="6"/>
      <c r="B22" s="4"/>
      <c r="C22" s="12" t="s">
        <v>30</v>
      </c>
      <c r="D22" s="5"/>
      <c r="E22" s="23">
        <f>SUM(E15:E20)</f>
        <v>42752215.809999995</v>
      </c>
      <c r="F22" s="22"/>
    </row>
    <row r="23" spans="1:16" x14ac:dyDescent="0.25">
      <c r="A23" s="6"/>
      <c r="B23" s="4"/>
      <c r="C23" s="4"/>
      <c r="D23" s="5"/>
      <c r="E23" s="8"/>
      <c r="F23" s="4"/>
    </row>
    <row r="24" spans="1:16" x14ac:dyDescent="0.25">
      <c r="A24" s="6"/>
      <c r="B24" s="4"/>
      <c r="C24" s="12" t="s">
        <v>29</v>
      </c>
      <c r="D24" s="5"/>
      <c r="E24" s="8"/>
      <c r="F24" s="4"/>
    </row>
    <row r="25" spans="1:16" hidden="1" x14ac:dyDescent="0.25">
      <c r="A25" s="6"/>
      <c r="B25" s="4"/>
      <c r="C25" s="4"/>
      <c r="D25" s="5" t="s">
        <v>28</v>
      </c>
      <c r="E25" s="8"/>
      <c r="F25" s="4"/>
    </row>
    <row r="26" spans="1:16" hidden="1" x14ac:dyDescent="0.25">
      <c r="A26" s="6"/>
      <c r="B26" s="4"/>
      <c r="C26" s="4"/>
      <c r="D26" s="5" t="s">
        <v>27</v>
      </c>
      <c r="E26" s="8"/>
      <c r="F26" s="4"/>
    </row>
    <row r="27" spans="1:16" hidden="1" x14ac:dyDescent="0.25">
      <c r="A27" s="6"/>
      <c r="B27" s="4"/>
      <c r="C27" s="4"/>
      <c r="D27" s="5" t="s">
        <v>26</v>
      </c>
      <c r="E27" s="8"/>
      <c r="F27" s="4"/>
    </row>
    <row r="28" spans="1:16" hidden="1" x14ac:dyDescent="0.25">
      <c r="A28" s="6"/>
      <c r="B28" s="4"/>
      <c r="C28" s="4"/>
      <c r="D28" s="5" t="s">
        <v>25</v>
      </c>
      <c r="E28" s="8"/>
      <c r="F28" s="4"/>
    </row>
    <row r="29" spans="1:16" x14ac:dyDescent="0.25">
      <c r="A29" s="6"/>
      <c r="B29" s="4"/>
      <c r="C29" s="4"/>
      <c r="D29" s="5" t="s">
        <v>24</v>
      </c>
      <c r="E29" s="19">
        <v>26240106.949999999</v>
      </c>
      <c r="F29" s="13"/>
      <c r="H29" s="19">
        <v>25985595.280000001</v>
      </c>
      <c r="J29" s="2">
        <f>+H29+254511.67</f>
        <v>26240106.950000003</v>
      </c>
    </row>
    <row r="30" spans="1:16" x14ac:dyDescent="0.25">
      <c r="A30" s="6"/>
      <c r="B30" s="4"/>
      <c r="C30" s="4"/>
      <c r="D30" s="5" t="s">
        <v>23</v>
      </c>
      <c r="E30" s="19">
        <v>-8402859.4100000001</v>
      </c>
      <c r="F30" s="13"/>
      <c r="H30" s="19">
        <f>-8044856.08</f>
        <v>-8044856.0800000001</v>
      </c>
    </row>
    <row r="31" spans="1:16" hidden="1" x14ac:dyDescent="0.25">
      <c r="A31" s="6"/>
      <c r="B31" s="4"/>
      <c r="C31" s="4"/>
      <c r="D31" s="5" t="s">
        <v>22</v>
      </c>
      <c r="E31" s="8">
        <f>SUM(E29:E30)</f>
        <v>17837247.539999999</v>
      </c>
      <c r="F31" s="8"/>
      <c r="H31" s="8">
        <f>SUM(H29:H30)</f>
        <v>17940739.200000003</v>
      </c>
    </row>
    <row r="32" spans="1:16" x14ac:dyDescent="0.25">
      <c r="A32" s="6"/>
      <c r="B32" s="4"/>
      <c r="C32" s="12" t="s">
        <v>21</v>
      </c>
      <c r="D32" s="5"/>
      <c r="E32" s="14">
        <f>SUM(E31)</f>
        <v>17837247.539999999</v>
      </c>
      <c r="F32" s="10"/>
      <c r="G32" s="21"/>
      <c r="H32" s="14">
        <f>SUM(H31)</f>
        <v>17940739.200000003</v>
      </c>
      <c r="I32" s="2">
        <f>+H32-18195250.87</f>
        <v>-254511.66999999806</v>
      </c>
    </row>
    <row r="33" spans="1:12" x14ac:dyDescent="0.25">
      <c r="A33" s="6"/>
      <c r="B33" s="4"/>
      <c r="C33" s="4"/>
      <c r="D33" s="5"/>
      <c r="E33" s="8"/>
      <c r="F33" s="8"/>
    </row>
    <row r="34" spans="1:12" ht="15.75" thickBot="1" x14ac:dyDescent="0.3">
      <c r="A34" s="6"/>
      <c r="B34" s="4"/>
      <c r="C34" s="12" t="s">
        <v>20</v>
      </c>
      <c r="D34" s="5"/>
      <c r="E34" s="11">
        <f>+E22+E32</f>
        <v>60589463.349999994</v>
      </c>
      <c r="F34" s="10"/>
    </row>
    <row r="35" spans="1:12" ht="15.75" thickTop="1" x14ac:dyDescent="0.25">
      <c r="A35" s="6"/>
      <c r="B35" s="4"/>
      <c r="C35" s="4"/>
      <c r="D35" s="5"/>
      <c r="E35" s="8"/>
      <c r="F35" s="8"/>
    </row>
    <row r="36" spans="1:12" x14ac:dyDescent="0.25">
      <c r="A36" s="6"/>
      <c r="B36" s="4"/>
      <c r="C36" s="12" t="s">
        <v>19</v>
      </c>
      <c r="D36" s="5"/>
      <c r="E36" s="8"/>
      <c r="F36" s="8"/>
    </row>
    <row r="37" spans="1:12" x14ac:dyDescent="0.25">
      <c r="A37" s="6"/>
      <c r="B37" s="4"/>
      <c r="C37" s="4"/>
      <c r="D37" s="20" t="s">
        <v>18</v>
      </c>
      <c r="E37" s="8"/>
      <c r="F37" s="8"/>
    </row>
    <row r="38" spans="1:12" hidden="1" x14ac:dyDescent="0.25">
      <c r="A38" s="6"/>
      <c r="B38" s="4"/>
      <c r="C38" s="4"/>
      <c r="D38" s="5" t="s">
        <v>17</v>
      </c>
      <c r="E38" s="8"/>
      <c r="F38" s="8"/>
    </row>
    <row r="39" spans="1:12" x14ac:dyDescent="0.25">
      <c r="A39" s="6"/>
      <c r="B39" s="4"/>
      <c r="C39" s="4"/>
      <c r="D39" s="5" t="s">
        <v>16</v>
      </c>
      <c r="E39" s="19">
        <v>835060</v>
      </c>
      <c r="F39" s="13"/>
      <c r="I39" s="1">
        <f>+'[1]RECIBOS AVANCE'!J1</f>
        <v>0</v>
      </c>
    </row>
    <row r="40" spans="1:12" x14ac:dyDescent="0.25">
      <c r="A40" s="6"/>
      <c r="B40" s="4"/>
      <c r="C40" s="4"/>
      <c r="D40" s="5" t="s">
        <v>15</v>
      </c>
      <c r="E40" s="19">
        <v>36950.54</v>
      </c>
      <c r="F40" s="13"/>
      <c r="G40" s="18">
        <v>36950.54</v>
      </c>
    </row>
    <row r="41" spans="1:12" x14ac:dyDescent="0.25">
      <c r="A41" s="6"/>
      <c r="B41" s="4"/>
      <c r="C41" s="4"/>
      <c r="D41" s="5" t="s">
        <v>14</v>
      </c>
      <c r="E41" s="17">
        <v>1619915.17</v>
      </c>
      <c r="F41" s="13"/>
      <c r="H41" s="16">
        <v>1468617.77</v>
      </c>
      <c r="I41" s="16">
        <v>58044.54</v>
      </c>
      <c r="J41" s="2">
        <v>88518.03</v>
      </c>
      <c r="K41" s="16">
        <v>1734.83</v>
      </c>
      <c r="L41" s="16">
        <f>+H41+I41+J41+K41</f>
        <v>1616915.1700000002</v>
      </c>
    </row>
    <row r="42" spans="1:12" x14ac:dyDescent="0.25">
      <c r="A42" s="6"/>
      <c r="B42" s="4"/>
      <c r="C42" s="4"/>
      <c r="D42" s="5" t="s">
        <v>13</v>
      </c>
      <c r="E42" s="15">
        <v>2823707.2600000002</v>
      </c>
      <c r="F42" s="8"/>
      <c r="G42" s="1">
        <v>2823707.2600000002</v>
      </c>
    </row>
    <row r="43" spans="1:12" hidden="1" x14ac:dyDescent="0.25">
      <c r="A43" s="6"/>
      <c r="B43" s="4"/>
      <c r="C43" s="4"/>
      <c r="D43" s="5" t="s">
        <v>12</v>
      </c>
      <c r="E43" s="8"/>
      <c r="F43" s="8"/>
    </row>
    <row r="44" spans="1:12" hidden="1" x14ac:dyDescent="0.25">
      <c r="A44" s="6"/>
      <c r="B44" s="4"/>
      <c r="C44" s="4"/>
      <c r="D44" s="5" t="s">
        <v>11</v>
      </c>
      <c r="E44" s="8"/>
      <c r="F44" s="8"/>
    </row>
    <row r="45" spans="1:12" hidden="1" x14ac:dyDescent="0.25">
      <c r="A45" s="6"/>
      <c r="B45" s="4"/>
      <c r="C45" s="4"/>
      <c r="D45" s="5" t="s">
        <v>10</v>
      </c>
      <c r="E45" s="8"/>
      <c r="F45" s="8"/>
    </row>
    <row r="46" spans="1:12" hidden="1" x14ac:dyDescent="0.25">
      <c r="A46" s="6"/>
      <c r="B46" s="4"/>
      <c r="C46" s="4"/>
      <c r="D46" s="5" t="s">
        <v>9</v>
      </c>
      <c r="E46" s="8">
        <v>0</v>
      </c>
      <c r="F46" s="8"/>
    </row>
    <row r="47" spans="1:12" x14ac:dyDescent="0.25">
      <c r="A47" s="6"/>
      <c r="B47" s="4"/>
      <c r="C47" s="4"/>
      <c r="D47" s="5"/>
      <c r="E47" s="8"/>
      <c r="F47" s="8"/>
    </row>
    <row r="48" spans="1:12" x14ac:dyDescent="0.25">
      <c r="A48" s="6"/>
      <c r="B48" s="4"/>
      <c r="C48" s="12" t="s">
        <v>8</v>
      </c>
      <c r="D48" s="5"/>
      <c r="E48" s="14">
        <f>SUM(E39:E47)</f>
        <v>5315632.9700000007</v>
      </c>
      <c r="F48" s="10"/>
    </row>
    <row r="49" spans="1:7" x14ac:dyDescent="0.25">
      <c r="A49" s="6"/>
      <c r="B49" s="4"/>
      <c r="C49" s="4"/>
      <c r="D49" s="5"/>
      <c r="E49" s="8"/>
      <c r="F49" s="8"/>
    </row>
    <row r="50" spans="1:7" x14ac:dyDescent="0.25">
      <c r="A50" s="6"/>
      <c r="B50" s="4"/>
      <c r="C50" s="4"/>
      <c r="D50" s="5"/>
      <c r="E50" s="8"/>
      <c r="F50" s="8"/>
    </row>
    <row r="51" spans="1:7" ht="15.75" thickBot="1" x14ac:dyDescent="0.3">
      <c r="A51" s="6"/>
      <c r="B51" s="4"/>
      <c r="C51" s="12" t="s">
        <v>7</v>
      </c>
      <c r="D51" s="5"/>
      <c r="E51" s="11">
        <f>+E48</f>
        <v>5315632.9700000007</v>
      </c>
      <c r="F51" s="10"/>
    </row>
    <row r="52" spans="1:7" ht="15.75" thickTop="1" x14ac:dyDescent="0.25">
      <c r="A52" s="6"/>
      <c r="B52" s="4"/>
      <c r="C52" s="4"/>
      <c r="D52" s="5"/>
      <c r="E52" s="8"/>
      <c r="F52" s="8"/>
    </row>
    <row r="53" spans="1:7" x14ac:dyDescent="0.25">
      <c r="A53" s="6"/>
      <c r="B53" s="4"/>
      <c r="C53" s="12" t="s">
        <v>6</v>
      </c>
      <c r="D53" s="5"/>
      <c r="E53" s="8"/>
      <c r="F53" s="8"/>
    </row>
    <row r="54" spans="1:7" x14ac:dyDescent="0.25">
      <c r="A54" s="6"/>
      <c r="B54" s="4"/>
      <c r="C54" s="4"/>
      <c r="D54" s="5" t="s">
        <v>5</v>
      </c>
      <c r="E54" s="13">
        <v>12095866</v>
      </c>
      <c r="F54" s="13"/>
    </row>
    <row r="55" spans="1:7" x14ac:dyDescent="0.25">
      <c r="A55" s="6"/>
      <c r="B55" s="4"/>
      <c r="C55" s="4"/>
      <c r="D55" s="5" t="s">
        <v>4</v>
      </c>
      <c r="E55" s="13">
        <v>43177965</v>
      </c>
      <c r="F55" s="13"/>
    </row>
    <row r="56" spans="1:7" x14ac:dyDescent="0.25">
      <c r="A56" s="6"/>
      <c r="B56" s="4"/>
      <c r="C56" s="4"/>
      <c r="D56" s="5" t="s">
        <v>3</v>
      </c>
      <c r="E56" s="13"/>
      <c r="F56" s="13"/>
    </row>
    <row r="57" spans="1:7" x14ac:dyDescent="0.25">
      <c r="A57" s="6"/>
      <c r="B57" s="4"/>
      <c r="C57" s="4"/>
      <c r="D57" s="5" t="s">
        <v>2</v>
      </c>
      <c r="E57" s="13"/>
      <c r="F57" s="13"/>
    </row>
    <row r="58" spans="1:7" ht="15.75" thickBot="1" x14ac:dyDescent="0.3">
      <c r="A58" s="6"/>
      <c r="B58" s="4"/>
      <c r="C58" s="12" t="s">
        <v>1</v>
      </c>
      <c r="D58" s="5"/>
      <c r="E58" s="11">
        <f>SUM(E54:E56)</f>
        <v>55273831</v>
      </c>
      <c r="F58" s="10"/>
    </row>
    <row r="59" spans="1:7" ht="15.75" thickTop="1" x14ac:dyDescent="0.25">
      <c r="A59" s="6"/>
      <c r="B59" s="4"/>
      <c r="C59" s="4"/>
      <c r="D59" s="5"/>
      <c r="E59" s="8"/>
      <c r="F59" s="8"/>
    </row>
    <row r="60" spans="1:7" ht="15.75" thickBot="1" x14ac:dyDescent="0.3">
      <c r="A60" s="6"/>
      <c r="B60" s="4"/>
      <c r="C60" s="12" t="s">
        <v>0</v>
      </c>
      <c r="D60" s="5"/>
      <c r="E60" s="11">
        <f>+E51+E58-0.41</f>
        <v>60589463.560000002</v>
      </c>
      <c r="F60" s="10"/>
    </row>
    <row r="61" spans="1:7" ht="15.75" thickTop="1" x14ac:dyDescent="0.25">
      <c r="A61" s="6"/>
      <c r="B61" s="4"/>
      <c r="C61" s="4"/>
      <c r="D61" s="5"/>
      <c r="E61" s="8"/>
      <c r="F61" s="4"/>
      <c r="G61" s="9">
        <f>+E34-E60</f>
        <v>-0.21000000834465027</v>
      </c>
    </row>
    <row r="62" spans="1:7" x14ac:dyDescent="0.25">
      <c r="A62" s="6"/>
      <c r="B62" s="4"/>
      <c r="C62" s="4"/>
      <c r="D62" s="5"/>
      <c r="E62" s="4"/>
      <c r="F62" s="8"/>
    </row>
    <row r="63" spans="1:7" x14ac:dyDescent="0.25">
      <c r="A63" s="6"/>
      <c r="B63" s="4"/>
      <c r="C63" s="4"/>
      <c r="D63" s="5"/>
      <c r="E63" s="8"/>
      <c r="F63" s="4"/>
    </row>
    <row r="64" spans="1:7" x14ac:dyDescent="0.25">
      <c r="A64" s="6"/>
      <c r="B64" s="4"/>
      <c r="C64" s="4"/>
      <c r="D64" s="5"/>
      <c r="E64" s="4"/>
      <c r="F64" s="4"/>
    </row>
    <row r="65" spans="1:6" x14ac:dyDescent="0.25">
      <c r="A65" s="6"/>
      <c r="B65" s="4"/>
      <c r="C65" s="4"/>
      <c r="D65" s="5"/>
      <c r="E65" s="8"/>
      <c r="F65" s="4"/>
    </row>
    <row r="66" spans="1:6" x14ac:dyDescent="0.25">
      <c r="A66" s="6"/>
      <c r="B66" s="7"/>
      <c r="C66" s="7"/>
      <c r="D66" s="7"/>
      <c r="E66" s="7"/>
      <c r="F66" s="7"/>
    </row>
    <row r="67" spans="1:6" x14ac:dyDescent="0.25">
      <c r="A67" s="6"/>
      <c r="B67" s="7"/>
      <c r="C67" s="7"/>
      <c r="D67" s="7"/>
      <c r="E67" s="7"/>
      <c r="F67" s="7"/>
    </row>
    <row r="68" spans="1:6" x14ac:dyDescent="0.25">
      <c r="A68" s="6"/>
      <c r="B68" s="4"/>
      <c r="C68" s="4"/>
      <c r="D68" s="5"/>
      <c r="E68" s="4"/>
      <c r="F68" s="4"/>
    </row>
  </sheetData>
  <mergeCells count="7">
    <mergeCell ref="B67:F67"/>
    <mergeCell ref="C2:F2"/>
    <mergeCell ref="C3:F3"/>
    <mergeCell ref="B9:F9"/>
    <mergeCell ref="B10:F10"/>
    <mergeCell ref="B11:F11"/>
    <mergeCell ref="B66:F66"/>
  </mergeCells>
  <pageMargins left="0.70866141732283472" right="0.70866141732283472" top="0.55118110236220474" bottom="0.55118110236220474" header="0.31496062992125984" footer="0.31496062992125984"/>
  <pageSetup scale="8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2024-10-10T17:55:39Z</dcterms:created>
  <dcterms:modified xsi:type="dcterms:W3CDTF">2024-10-10T17:57:51Z</dcterms:modified>
</cp:coreProperties>
</file>