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26F571B-2D69-461D-AAE7-6AAD582C454D}" xr6:coauthVersionLast="47" xr6:coauthVersionMax="47" xr10:uidLastSave="{00000000-0000-0000-0000-000000000000}"/>
  <bookViews>
    <workbookView xWindow="-120" yWindow="-120" windowWidth="20730" windowHeight="11040" xr2:uid="{DAF01E8A-9C82-47BC-BA0C-F7CE18B394CF}"/>
  </bookViews>
  <sheets>
    <sheet name="EJEC GA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 s="1"/>
  <c r="G56" i="1"/>
  <c r="F56" i="1"/>
  <c r="C56" i="1"/>
  <c r="B56" i="1"/>
  <c r="H55" i="1"/>
  <c r="E55" i="1"/>
  <c r="C55" i="1"/>
  <c r="H54" i="1"/>
  <c r="E54" i="1"/>
  <c r="C54" i="1"/>
  <c r="H53" i="1"/>
  <c r="E53" i="1"/>
  <c r="C53" i="1"/>
  <c r="H52" i="1"/>
  <c r="E52" i="1"/>
  <c r="C52" i="1"/>
  <c r="H51" i="1"/>
  <c r="E51" i="1"/>
  <c r="C51" i="1"/>
  <c r="H50" i="1"/>
  <c r="E50" i="1"/>
  <c r="C50" i="1"/>
  <c r="E49" i="1"/>
  <c r="H49" i="1" s="1"/>
  <c r="C49" i="1"/>
  <c r="H47" i="1"/>
  <c r="E47" i="1"/>
  <c r="F47" i="1" s="1"/>
  <c r="C47" i="1"/>
  <c r="H46" i="1"/>
  <c r="F46" i="1"/>
  <c r="E46" i="1"/>
  <c r="C46" i="1"/>
  <c r="E45" i="1"/>
  <c r="H45" i="1" s="1"/>
  <c r="C45" i="1"/>
  <c r="H44" i="1"/>
  <c r="F44" i="1"/>
  <c r="E44" i="1"/>
  <c r="C44" i="1"/>
  <c r="E43" i="1"/>
  <c r="H43" i="1" s="1"/>
  <c r="C43" i="1"/>
  <c r="H42" i="1"/>
  <c r="F42" i="1"/>
  <c r="E42" i="1"/>
  <c r="C42" i="1"/>
  <c r="E41" i="1"/>
  <c r="H41" i="1" s="1"/>
  <c r="C41" i="1"/>
  <c r="H39" i="1"/>
  <c r="G39" i="1"/>
  <c r="H38" i="1"/>
  <c r="G37" i="1"/>
  <c r="H37" i="1" s="1"/>
  <c r="G36" i="1"/>
  <c r="H36" i="1" s="1"/>
  <c r="H35" i="1"/>
  <c r="H34" i="1"/>
  <c r="H30" i="1" s="1"/>
  <c r="H33" i="1"/>
  <c r="G33" i="1"/>
  <c r="H32" i="1"/>
  <c r="H31" i="1"/>
  <c r="F30" i="1"/>
  <c r="E30" i="1"/>
  <c r="D30" i="1"/>
  <c r="C30" i="1"/>
  <c r="B30" i="1"/>
  <c r="G29" i="1"/>
  <c r="H29" i="1" s="1"/>
  <c r="H28" i="1"/>
  <c r="G27" i="1"/>
  <c r="H27" i="1" s="1"/>
  <c r="H26" i="1"/>
  <c r="G25" i="1"/>
  <c r="H25" i="1" s="1"/>
  <c r="H24" i="1"/>
  <c r="H23" i="1"/>
  <c r="H22" i="1"/>
  <c r="G21" i="1"/>
  <c r="H21" i="1" s="1"/>
  <c r="F20" i="1"/>
  <c r="E20" i="1"/>
  <c r="E13" i="1" s="1"/>
  <c r="D20" i="1"/>
  <c r="C20" i="1"/>
  <c r="B20" i="1"/>
  <c r="H19" i="1"/>
  <c r="G19" i="1"/>
  <c r="H18" i="1"/>
  <c r="H17" i="1"/>
  <c r="H16" i="1"/>
  <c r="G15" i="1"/>
  <c r="H15" i="1" s="1"/>
  <c r="H14" i="1" s="1"/>
  <c r="G14" i="1"/>
  <c r="F14" i="1"/>
  <c r="F66" i="1" s="1"/>
  <c r="F90" i="1" s="1"/>
  <c r="E14" i="1"/>
  <c r="E66" i="1" s="1"/>
  <c r="E90" i="1" s="1"/>
  <c r="D14" i="1"/>
  <c r="D66" i="1" s="1"/>
  <c r="D90" i="1" s="1"/>
  <c r="C14" i="1"/>
  <c r="C66" i="1" s="1"/>
  <c r="C90" i="1" s="1"/>
  <c r="B14" i="1"/>
  <c r="B66" i="1" s="1"/>
  <c r="B90" i="1" s="1"/>
  <c r="F13" i="1"/>
  <c r="H20" i="1" l="1"/>
  <c r="H66" i="1" s="1"/>
  <c r="H90" i="1" s="1"/>
  <c r="G30" i="1"/>
  <c r="G13" i="1" s="1"/>
  <c r="F41" i="1"/>
  <c r="F45" i="1"/>
  <c r="C13" i="1"/>
  <c r="D13" i="1"/>
  <c r="G20" i="1"/>
  <c r="G66" i="1" s="1"/>
  <c r="G90" i="1" s="1"/>
  <c r="F43" i="1"/>
  <c r="B13" i="1"/>
  <c r="H13" i="1" l="1"/>
</calcChain>
</file>

<file path=xl/sharedStrings.xml><?xml version="1.0" encoding="utf-8"?>
<sst xmlns="http://schemas.openxmlformats.org/spreadsheetml/2006/main" count="102" uniqueCount="102">
  <si>
    <t>MINISTERIO DE CULTURA</t>
  </si>
  <si>
    <t>DIRECCIÓN GENERAL DE BELLAS ARTES</t>
  </si>
  <si>
    <t>CAPITULO: 0216, UNIDAD EJECUTORA: 0005</t>
  </si>
  <si>
    <t>ABRIL  2024</t>
  </si>
  <si>
    <t>Ejecución de Gastos en etapa devengado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</si>
  <si>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</si>
  <si>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</si>
  <si>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</si>
  <si>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</si>
  <si>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</si>
  <si>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</si>
  <si>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</si>
  <si>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</si>
  <si>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</si>
  <si>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</si>
  <si>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</si>
  <si>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</si>
  <si>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</si>
  <si>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</si>
  <si>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</si>
  <si>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</si>
  <si>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</si>
  <si>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</si>
  <si>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</si>
  <si>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</si>
  <si>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</si>
  <si>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</si>
  <si>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</si>
  <si>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</si>
  <si>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INSTAL.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</si>
  <si>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</si>
  <si>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</si>
  <si>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</si>
  <si>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</si>
  <si>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</si>
  <si>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</si>
  <si>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</si>
  <si>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</si>
  <si>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</si>
  <si>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</si>
  <si>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</si>
  <si>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</si>
  <si>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</si>
  <si>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</si>
  <si>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</si>
  <si>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</si>
  <si>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</si>
  <si>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</si>
  <si>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</si>
  <si>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</si>
  <si>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</si>
  <si>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</si>
  <si>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</si>
  <si>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</si>
  <si>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</si>
  <si>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</si>
  <si>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</si>
  <si>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</si>
  <si>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</si>
  <si>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</si>
  <si>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</si>
  <si>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</si>
  <si>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</si>
  <si>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</si>
  <si>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</si>
  <si>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</si>
  <si>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</si>
  <si>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</si>
  <si>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</si>
  <si>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</si>
  <si>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</si>
  <si>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</si>
  <si>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</si>
  <si>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</si>
  <si>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</si>
  <si>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</si>
  <si>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</si>
  <si>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</si>
  <si>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</si>
  <si>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</si>
  <si>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</si>
  <si>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</si>
  <si>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</si>
  <si>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</si>
  <si>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</si>
  <si>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</si>
  <si>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</si>
  <si>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</si>
  <si>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</si>
  <si>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</si>
  <si>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</si>
  <si>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</si>
  <si>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</si>
  <si>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Integrado de Gestion Financiera (SIGEF)</t>
  </si>
  <si>
    <t>Fecha de registro: el 01 de mayo de 2024</t>
  </si>
  <si>
    <t>Fecha de imputación: hasta el 30 de abril 2024</t>
  </si>
  <si>
    <t xml:space="preserve">                                                                                                                                                                                                 ELABORADO POR:</t>
  </si>
  <si>
    <t xml:space="preserve">                                        REVISADO  POR:</t>
  </si>
  <si>
    <t>ANA EUNICE DOLORES THOMPSON</t>
  </si>
  <si>
    <t xml:space="preserve">VIRGINIA VERUSKA D`OLEO CABRERA </t>
  </si>
  <si>
    <t>Analista Divisiòn de Presupuesto</t>
  </si>
  <si>
    <t>Encargada DivIsiòn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</si>
</sst>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 readingOrder="1"/>
    </xf>
    <xf numFmtId="0" fontId="4" fillId="0" borderId="0" xfId="0" applyFont="1" applyAlignment="1">
      <alignment horizontal="center" wrapText="1" readingOrder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  <xf numFmtId="0" fontId="6" fillId="0" borderId="0" xfId="0" applyFont="1" applyAlignment="1">
      <alignment horizontal="center" wrapText="1" readingOrder="1"/>
    </xf>
    <xf numFmtId="0" fontId="5" fillId="0" borderId="0" xfId="0" applyFont="1"/>
    <xf numFmtId="4" fontId="5" fillId="0" borderId="0" xfId="0" applyNumberFormat="1" applyFont="1"/>
    <xf numFmtId="4" fontId="5" fillId="0" borderId="0" xfId="1" applyNumberFormat="1" applyFont="1"/>
    <xf numFmtId="0" fontId="7" fillId="2" borderId="2" xfId="0" applyFont="1" applyFill="1" applyBorder="1" applyAlignment="1">
      <alignment horizontal="left" vertical="center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" fontId="8" fillId="0" borderId="2" xfId="2" applyNumberFormat="1" applyFont="1" applyBorder="1" applyAlignment="1"/>
    <xf numFmtId="4" fontId="8" fillId="0" borderId="2" xfId="0" applyNumberFormat="1" applyFont="1" applyBorder="1"/>
    <xf numFmtId="4" fontId="8" fillId="0" borderId="2" xfId="2" applyNumberFormat="1" applyFont="1" applyBorder="1"/>
    <xf numFmtId="0" fontId="8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2"/>
    </xf>
    <xf numFmtId="4" fontId="5" fillId="0" borderId="2" xfId="2" applyNumberFormat="1" applyFont="1" applyBorder="1"/>
    <xf numFmtId="0" fontId="5" fillId="4" borderId="2" xfId="0" applyFont="1" applyFill="1" applyBorder="1" applyAlignment="1">
      <alignment horizontal="left" indent="2"/>
    </xf>
    <xf numFmtId="4" fontId="9" fillId="0" borderId="2" xfId="2" applyNumberFormat="1" applyFont="1" applyBorder="1"/>
    <xf numFmtId="4" fontId="5" fillId="4" borderId="2" xfId="2" applyNumberFormat="1" applyFont="1" applyFill="1" applyBorder="1"/>
    <xf numFmtId="0" fontId="5" fillId="4" borderId="0" xfId="0" applyFont="1" applyFill="1"/>
    <xf numFmtId="0" fontId="8" fillId="0" borderId="3" xfId="0" applyFont="1" applyBorder="1" applyAlignment="1">
      <alignment horizontal="left"/>
    </xf>
    <xf numFmtId="44" fontId="10" fillId="0" borderId="4" xfId="2" applyFont="1" applyBorder="1" applyAlignment="1"/>
    <xf numFmtId="44" fontId="10" fillId="0" borderId="5" xfId="2" applyFont="1" applyBorder="1" applyAlignment="1"/>
    <xf numFmtId="0" fontId="5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2" borderId="2" xfId="0" applyFont="1" applyFill="1" applyBorder="1" applyAlignment="1">
      <alignment vertical="center"/>
    </xf>
    <xf numFmtId="4" fontId="7" fillId="2" borderId="2" xfId="2" applyNumberFormat="1" applyFont="1" applyFill="1" applyBorder="1"/>
    <xf numFmtId="0" fontId="11" fillId="0" borderId="2" xfId="0" applyFont="1" applyBorder="1" applyAlignment="1">
      <alignment horizontal="left"/>
    </xf>
    <xf numFmtId="44" fontId="10" fillId="0" borderId="7" xfId="2" applyFont="1" applyBorder="1" applyAlignment="1"/>
    <xf numFmtId="2" fontId="10" fillId="0" borderId="7" xfId="2" applyNumberFormat="1" applyFont="1" applyBorder="1" applyAlignment="1"/>
    <xf numFmtId="0" fontId="10" fillId="0" borderId="2" xfId="0" applyFont="1" applyBorder="1" applyAlignment="1">
      <alignment horizontal="left"/>
    </xf>
    <xf numFmtId="2" fontId="10" fillId="0" borderId="8" xfId="2" applyNumberFormat="1" applyFont="1" applyBorder="1" applyAlignment="1"/>
    <xf numFmtId="2" fontId="10" fillId="0" borderId="2" xfId="2" applyNumberFormat="1" applyFont="1" applyBorder="1" applyAlignment="1"/>
    <xf numFmtId="2" fontId="10" fillId="0" borderId="9" xfId="2" applyNumberFormat="1" applyFont="1" applyBorder="1" applyAlignment="1"/>
    <xf numFmtId="0" fontId="11" fillId="0" borderId="6" xfId="0" applyFont="1" applyBorder="1" applyAlignment="1">
      <alignment horizontal="left"/>
    </xf>
    <xf numFmtId="2" fontId="10" fillId="0" borderId="5" xfId="2" applyNumberFormat="1" applyFont="1" applyBorder="1" applyAlignment="1"/>
    <xf numFmtId="0" fontId="2" fillId="2" borderId="0" xfId="0" applyFont="1" applyFill="1" applyAlignment="1">
      <alignment vertical="center"/>
    </xf>
    <xf numFmtId="44" fontId="12" fillId="2" borderId="0" xfId="2" applyFont="1" applyFill="1" applyBorder="1" applyAlignment="1"/>
    <xf numFmtId="2" fontId="12" fillId="2" borderId="0" xfId="2" applyNumberFormat="1" applyFont="1" applyFill="1" applyBorder="1" applyAlignment="1"/>
    <xf numFmtId="0" fontId="11" fillId="0" borderId="2" xfId="0" applyFont="1" applyBorder="1" applyAlignment="1">
      <alignment horizontal="left" vertical="center" wrapText="1"/>
    </xf>
    <xf numFmtId="2" fontId="11" fillId="5" borderId="10" xfId="2" applyNumberFormat="1" applyFont="1" applyFill="1" applyBorder="1" applyAlignment="1"/>
    <xf numFmtId="2" fontId="11" fillId="5" borderId="11" xfId="2" applyNumberFormat="1" applyFont="1" applyFill="1" applyBorder="1" applyAlignment="1"/>
    <xf numFmtId="0" fontId="10" fillId="0" borderId="2" xfId="0" applyFont="1" applyBorder="1" applyAlignment="1">
      <alignment horizontal="left" vertical="center" wrapText="1" indent="2"/>
    </xf>
    <xf numFmtId="2" fontId="11" fillId="5" borderId="12" xfId="2" applyNumberFormat="1" applyFont="1" applyFill="1" applyBorder="1" applyAlignment="1"/>
    <xf numFmtId="2" fontId="11" fillId="5" borderId="13" xfId="2" applyNumberFormat="1" applyFont="1" applyFill="1" applyBorder="1" applyAlignment="1"/>
    <xf numFmtId="2" fontId="11" fillId="5" borderId="7" xfId="2" applyNumberFormat="1" applyFont="1" applyFill="1" applyBorder="1" applyAlignment="1"/>
    <xf numFmtId="2" fontId="11" fillId="5" borderId="14" xfId="2" applyNumberFormat="1" applyFont="1" applyFill="1" applyBorder="1" applyAlignment="1"/>
    <xf numFmtId="0" fontId="11" fillId="6" borderId="0" xfId="0" applyFont="1" applyFill="1" applyAlignment="1">
      <alignment horizontal="left" vertical="center" wrapText="1"/>
    </xf>
    <xf numFmtId="2" fontId="11" fillId="5" borderId="5" xfId="2" applyNumberFormat="1" applyFont="1" applyFill="1" applyBorder="1" applyAlignment="1"/>
    <xf numFmtId="0" fontId="12" fillId="2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13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15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4912176</xdr:colOff>
      <xdr:row>0</xdr:row>
      <xdr:rowOff>0</xdr:rowOff>
    </xdr:from>
    <xdr:to>
      <xdr:col>2</xdr:col>
      <xdr:colOff>715346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22B3F832-53E4-459E-B199-55BCB63FD0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176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3920779</xdr:colOff>
      <xdr:row>99</xdr:row>
      <xdr:rowOff>73066</xdr:rowOff>
    </xdr:from>
    <xdr:to>
      <xdr:col>0</xdr:col>
      <xdr:colOff>4913396</xdr:colOff>
      <xdr:row>103</xdr:row>
      <xdr:rowOff>187838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504B126B-1CA5-4DA8-BDF1-D0AF4F1E64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779" y="19894591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2ACC-3192-449E-AC5E-3B7BE17CE447}">
  <dimension ref="A1:K99"/>
  <sheetViews>
    <sheetView tabSelected="1" zoomScaleNormal="100" workbookViewId="0">
      <selection activeCell="B92" sqref="B92:B93"/>
    </sheetView>
  </sheetViews>
  <sheetFormatPr baseColWidth="10" defaultRowHeight="15" x14ac:dyDescent="0.25"/>
  <cols>
    <col min="1" max="1" width="80.42578125" customWidth="1"/>
    <col min="2" max="3" width="17.5703125" style="1" customWidth="1"/>
    <col min="4" max="7" width="15.85546875" style="1" customWidth="1"/>
    <col min="8" max="8" width="16.42578125" style="1" customWidth="1"/>
    <col min="10" max="10" width="16.5703125" customWidth="1"/>
  </cols>
  <sheetData>
    <row r="1" spans="1:9" x14ac:dyDescent="0.25">
      <c r="D1" s="2"/>
      <c r="E1" s="3"/>
      <c r="F1" s="3"/>
      <c r="G1" s="3"/>
    </row>
    <row r="2" spans="1:9" x14ac:dyDescent="0.25">
      <c r="D2" s="2"/>
      <c r="E2" s="3"/>
      <c r="F2" s="3"/>
      <c r="G2" s="3"/>
    </row>
    <row r="3" spans="1:9" x14ac:dyDescent="0.25">
      <c r="D3" s="2"/>
      <c r="E3" s="3"/>
      <c r="F3" s="3"/>
      <c r="G3" s="3"/>
    </row>
    <row r="4" spans="1:9" ht="15.75" x14ac:dyDescent="0.25">
      <c r="A4" s="4" t="s">
        <v>0</v>
      </c>
      <c r="B4" s="5"/>
      <c r="C4" s="5"/>
      <c r="D4" s="5"/>
      <c r="E4" s="5"/>
      <c r="F4" s="5"/>
      <c r="G4" s="5"/>
      <c r="H4" s="5"/>
    </row>
    <row r="5" spans="1:9" ht="15.75" x14ac:dyDescent="0.25">
      <c r="A5" s="4" t="s">
        <v>1</v>
      </c>
      <c r="B5" s="5"/>
      <c r="C5" s="5"/>
      <c r="D5" s="5"/>
      <c r="E5" s="5"/>
      <c r="F5" s="5"/>
      <c r="G5" s="5"/>
      <c r="H5" s="5"/>
    </row>
    <row r="6" spans="1:9" ht="15.75" x14ac:dyDescent="0.25">
      <c r="A6" s="6" t="s">
        <v>2</v>
      </c>
      <c r="B6" s="7"/>
      <c r="C6" s="7"/>
      <c r="D6" s="7"/>
      <c r="E6" s="7"/>
      <c r="F6" s="7"/>
      <c r="G6" s="7"/>
      <c r="H6" s="7"/>
    </row>
    <row r="7" spans="1:9" ht="15.75" x14ac:dyDescent="0.25">
      <c r="A7" s="8" t="s">
        <v>3</v>
      </c>
      <c r="B7" s="9"/>
      <c r="C7" s="9"/>
      <c r="D7" s="9"/>
      <c r="E7" s="9"/>
      <c r="F7" s="9"/>
      <c r="G7" s="9"/>
      <c r="H7" s="9"/>
    </row>
    <row r="8" spans="1:9" ht="15.75" x14ac:dyDescent="0.25">
      <c r="A8" s="10" t="s">
        <v>4</v>
      </c>
      <c r="B8" s="10"/>
      <c r="C8" s="10"/>
      <c r="D8" s="10"/>
      <c r="E8" s="10"/>
      <c r="F8" s="10"/>
      <c r="G8" s="10"/>
      <c r="H8" s="10"/>
    </row>
    <row r="9" spans="1:9" ht="15.75" x14ac:dyDescent="0.25">
      <c r="A9" s="10" t="s">
        <v>5</v>
      </c>
      <c r="B9" s="10"/>
      <c r="C9" s="10"/>
      <c r="D9" s="10"/>
      <c r="E9" s="10"/>
      <c r="F9" s="10"/>
      <c r="G9" s="10"/>
      <c r="H9" s="10"/>
    </row>
    <row r="10" spans="1:9" ht="13.5" customHeight="1" x14ac:dyDescent="0.25">
      <c r="A10" s="11"/>
      <c r="B10" s="12"/>
      <c r="C10" s="12"/>
      <c r="D10" s="13"/>
      <c r="E10" s="13"/>
      <c r="F10" s="13"/>
      <c r="G10" s="13"/>
      <c r="H10" s="13"/>
    </row>
    <row r="11" spans="1:9" ht="15.75" customHeight="1" x14ac:dyDescent="0.25">
      <c r="A11" s="14" t="s">
        <v>6</v>
      </c>
      <c r="B11" s="15" t="s">
        <v>7</v>
      </c>
      <c r="C11" s="15" t="s">
        <v>8</v>
      </c>
      <c r="D11" s="16" t="s">
        <v>9</v>
      </c>
      <c r="E11" s="16"/>
      <c r="F11" s="16"/>
      <c r="G11" s="16"/>
      <c r="H11" s="16"/>
    </row>
    <row r="12" spans="1:9" ht="15.75" x14ac:dyDescent="0.25">
      <c r="A12" s="14"/>
      <c r="B12" s="15"/>
      <c r="C12" s="15"/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</row>
    <row r="13" spans="1:9" ht="15.75" x14ac:dyDescent="0.25">
      <c r="A13" s="18" t="s">
        <v>15</v>
      </c>
      <c r="B13" s="19">
        <f t="shared" ref="B13:G13" si="0">B14+B20+B30+B56</f>
        <v>696521299</v>
      </c>
      <c r="C13" s="20">
        <f t="shared" si="0"/>
        <v>696521299</v>
      </c>
      <c r="D13" s="21">
        <f t="shared" si="0"/>
        <v>44862620.939999998</v>
      </c>
      <c r="E13" s="21">
        <f t="shared" si="0"/>
        <v>45603368.069999993</v>
      </c>
      <c r="F13" s="21">
        <f t="shared" si="0"/>
        <v>47846368.330000006</v>
      </c>
      <c r="G13" s="21">
        <f t="shared" si="0"/>
        <v>49643185.019999996</v>
      </c>
      <c r="H13" s="21">
        <f>H14+H20+H30+H56</f>
        <v>187955542.35999995</v>
      </c>
      <c r="I13" s="1"/>
    </row>
    <row r="14" spans="1:9" ht="15.75" x14ac:dyDescent="0.25">
      <c r="A14" s="22" t="s">
        <v>16</v>
      </c>
      <c r="B14" s="19">
        <f>B15+B16+B17+B19</f>
        <v>622525502</v>
      </c>
      <c r="C14" s="20">
        <f t="shared" ref="C14" si="1">SUM(C15:C19)</f>
        <v>622525502</v>
      </c>
      <c r="D14" s="21">
        <f t="shared" ref="D14" si="2">SUM(D15:D19)</f>
        <v>42638468.280000001</v>
      </c>
      <c r="E14" s="21">
        <f>SUM(E15:E19)</f>
        <v>42410112.909999996</v>
      </c>
      <c r="F14" s="21">
        <f>SUM(F15:F19)</f>
        <v>43423291.510000005</v>
      </c>
      <c r="G14" s="21">
        <f>SUM(G15:G19)</f>
        <v>42547156.299999997</v>
      </c>
      <c r="H14" s="21">
        <f>SUM(H15:H19)</f>
        <v>171019028.99999997</v>
      </c>
    </row>
    <row r="15" spans="1:9" ht="15.75" x14ac:dyDescent="0.25">
      <c r="A15" s="23" t="s">
        <v>17</v>
      </c>
      <c r="B15" s="24">
        <v>482098953</v>
      </c>
      <c r="C15" s="24">
        <v>482098953</v>
      </c>
      <c r="D15" s="24">
        <v>36671557.75</v>
      </c>
      <c r="E15" s="24">
        <v>36456685.729999997</v>
      </c>
      <c r="F15" s="1">
        <v>37404972.289999999</v>
      </c>
      <c r="G15" s="1">
        <f>28162005.75+70000+50000+6410500+1410450+423500+51735</f>
        <v>36578190.75</v>
      </c>
      <c r="H15" s="24">
        <f>SUM(D15:G15)</f>
        <v>147111406.51999998</v>
      </c>
    </row>
    <row r="16" spans="1:9" ht="15.75" x14ac:dyDescent="0.25">
      <c r="A16" s="23" t="s">
        <v>18</v>
      </c>
      <c r="B16" s="24">
        <v>72668453</v>
      </c>
      <c r="C16" s="24">
        <v>72668453</v>
      </c>
      <c r="D16" s="24">
        <v>382000</v>
      </c>
      <c r="E16" s="24">
        <v>393943.37</v>
      </c>
      <c r="F16" s="1">
        <v>438491.45</v>
      </c>
      <c r="G16" s="1">
        <v>394000</v>
      </c>
      <c r="H16" s="24">
        <f t="shared" ref="H16:H19" si="3">SUM(D16:G16)</f>
        <v>1608434.82</v>
      </c>
    </row>
    <row r="17" spans="1:8" ht="15.75" x14ac:dyDescent="0.25">
      <c r="A17" s="23" t="s">
        <v>19</v>
      </c>
      <c r="B17" s="24">
        <v>396000</v>
      </c>
      <c r="C17" s="24">
        <v>396000</v>
      </c>
      <c r="D17" s="24">
        <v>0</v>
      </c>
      <c r="E17" s="24">
        <v>18816</v>
      </c>
      <c r="F17" s="24">
        <v>0</v>
      </c>
      <c r="G17" s="24"/>
      <c r="H17" s="24">
        <f t="shared" si="3"/>
        <v>18816</v>
      </c>
    </row>
    <row r="18" spans="1:8" ht="15.75" x14ac:dyDescent="0.25">
      <c r="A18" s="23" t="s">
        <v>20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/>
      <c r="H18" s="24">
        <f t="shared" si="3"/>
        <v>0</v>
      </c>
    </row>
    <row r="19" spans="1:8" ht="15.75" x14ac:dyDescent="0.25">
      <c r="A19" s="23" t="s">
        <v>21</v>
      </c>
      <c r="B19" s="24">
        <v>67362096</v>
      </c>
      <c r="C19" s="24">
        <v>67362096</v>
      </c>
      <c r="D19" s="24">
        <v>5584910.5300000003</v>
      </c>
      <c r="E19" s="24">
        <v>5540667.8099999996</v>
      </c>
      <c r="F19" s="1">
        <v>5579827.7699999996</v>
      </c>
      <c r="G19" s="1">
        <f>2591516.99+2597051.55+386397.01</f>
        <v>5574965.5499999998</v>
      </c>
      <c r="H19" s="24">
        <f t="shared" si="3"/>
        <v>22280371.66</v>
      </c>
    </row>
    <row r="20" spans="1:8" ht="15.75" x14ac:dyDescent="0.25">
      <c r="A20" s="22" t="s">
        <v>22</v>
      </c>
      <c r="B20" s="19">
        <f>B21+B22+B23+B24+B25+B26+B27+B28+B29</f>
        <v>57358410</v>
      </c>
      <c r="C20" s="20">
        <f>SUM(C21:C29)</f>
        <v>52967244</v>
      </c>
      <c r="D20" s="21">
        <f t="shared" ref="D20:E20" si="4">SUM(D21:D29)</f>
        <v>2224152.66</v>
      </c>
      <c r="E20" s="21">
        <f t="shared" si="4"/>
        <v>3184641.1599999997</v>
      </c>
      <c r="F20" s="21">
        <f>SUM(F21:F29)</f>
        <v>3854378.26</v>
      </c>
      <c r="G20" s="21">
        <f>SUM(G21:G29)</f>
        <v>4538155.709999999</v>
      </c>
      <c r="H20" s="21">
        <f>SUM(H21:H29)</f>
        <v>13801327.789999999</v>
      </c>
    </row>
    <row r="21" spans="1:8" ht="15.75" x14ac:dyDescent="0.25">
      <c r="A21" s="25" t="s">
        <v>23</v>
      </c>
      <c r="B21" s="24">
        <v>35784499</v>
      </c>
      <c r="C21" s="26">
        <v>27784499</v>
      </c>
      <c r="D21" s="27">
        <v>1921905.87</v>
      </c>
      <c r="E21" s="27">
        <v>2550533.5299999998</v>
      </c>
      <c r="F21" s="1">
        <v>2265510.44</v>
      </c>
      <c r="G21" s="1">
        <f>605091.46+2265413.27+120234.8+28827</f>
        <v>3019566.53</v>
      </c>
      <c r="H21" s="24">
        <f>SUM(D21:G21)</f>
        <v>9757516.3699999992</v>
      </c>
    </row>
    <row r="22" spans="1:8" ht="15.75" x14ac:dyDescent="0.25">
      <c r="A22" s="25" t="s">
        <v>24</v>
      </c>
      <c r="B22" s="24">
        <v>676300</v>
      </c>
      <c r="C22" s="26">
        <v>726300</v>
      </c>
      <c r="D22" s="27">
        <v>0</v>
      </c>
      <c r="E22" s="27">
        <v>0</v>
      </c>
      <c r="F22" s="1">
        <v>128148</v>
      </c>
      <c r="G22" s="1">
        <v>44132</v>
      </c>
      <c r="H22" s="24">
        <f t="shared" ref="H22:H29" si="5">SUM(D22:G22)</f>
        <v>172280</v>
      </c>
    </row>
    <row r="23" spans="1:8" ht="15.75" x14ac:dyDescent="0.25">
      <c r="A23" s="25" t="s">
        <v>25</v>
      </c>
      <c r="B23" s="24">
        <v>905031</v>
      </c>
      <c r="C23" s="26">
        <v>905031</v>
      </c>
      <c r="D23" s="27">
        <v>0</v>
      </c>
      <c r="E23" s="27">
        <v>0</v>
      </c>
      <c r="F23" s="24">
        <v>0</v>
      </c>
      <c r="G23" s="24"/>
      <c r="H23" s="24">
        <f t="shared" si="5"/>
        <v>0</v>
      </c>
    </row>
    <row r="24" spans="1:8" ht="15.75" x14ac:dyDescent="0.25">
      <c r="A24" s="25" t="s">
        <v>26</v>
      </c>
      <c r="B24" s="24">
        <v>260980</v>
      </c>
      <c r="C24" s="26">
        <v>260980</v>
      </c>
      <c r="D24" s="27">
        <v>0</v>
      </c>
      <c r="E24" s="27">
        <v>0</v>
      </c>
      <c r="F24" s="24">
        <v>0</v>
      </c>
      <c r="G24" s="24"/>
      <c r="H24" s="24">
        <f t="shared" si="5"/>
        <v>0</v>
      </c>
    </row>
    <row r="25" spans="1:8" ht="15.75" x14ac:dyDescent="0.25">
      <c r="A25" s="25" t="s">
        <v>27</v>
      </c>
      <c r="B25" s="24">
        <v>4943000</v>
      </c>
      <c r="C25" s="26">
        <v>5443000</v>
      </c>
      <c r="D25" s="27">
        <v>0</v>
      </c>
      <c r="E25" s="27">
        <v>0</v>
      </c>
      <c r="F25" s="24">
        <v>0</v>
      </c>
      <c r="G25" s="24">
        <f>118000+98765.58</f>
        <v>216765.58000000002</v>
      </c>
      <c r="H25" s="24">
        <f t="shared" si="5"/>
        <v>216765.58000000002</v>
      </c>
    </row>
    <row r="26" spans="1:8" ht="15.75" x14ac:dyDescent="0.25">
      <c r="A26" s="23" t="s">
        <v>28</v>
      </c>
      <c r="B26" s="24">
        <v>5450000</v>
      </c>
      <c r="C26" s="26">
        <v>5450000</v>
      </c>
      <c r="D26" s="24">
        <v>302246.78999999998</v>
      </c>
      <c r="E26" s="24">
        <v>302246.78999999998</v>
      </c>
      <c r="F26" s="1">
        <v>300425.82</v>
      </c>
      <c r="G26" s="1">
        <v>301403.3</v>
      </c>
      <c r="H26" s="24">
        <f t="shared" si="5"/>
        <v>1206322.7</v>
      </c>
    </row>
    <row r="27" spans="1:8" ht="15.75" x14ac:dyDescent="0.25">
      <c r="A27" s="23" t="s">
        <v>29</v>
      </c>
      <c r="B27" s="24">
        <v>1213350</v>
      </c>
      <c r="C27" s="26">
        <v>3551184</v>
      </c>
      <c r="D27" s="24">
        <v>0</v>
      </c>
      <c r="E27" s="24">
        <v>0</v>
      </c>
      <c r="F27" s="1">
        <v>86494</v>
      </c>
      <c r="G27" s="1">
        <f>234466+33621.13</f>
        <v>268087.13</v>
      </c>
      <c r="H27" s="24">
        <f t="shared" si="5"/>
        <v>354581.13</v>
      </c>
    </row>
    <row r="28" spans="1:8" ht="15.75" x14ac:dyDescent="0.25">
      <c r="A28" s="23" t="s">
        <v>30</v>
      </c>
      <c r="B28" s="24">
        <v>5151650</v>
      </c>
      <c r="C28" s="26">
        <v>5252650</v>
      </c>
      <c r="D28" s="24">
        <v>0</v>
      </c>
      <c r="E28" s="24">
        <v>21756.84</v>
      </c>
      <c r="F28" s="1">
        <v>1073800</v>
      </c>
      <c r="H28" s="24">
        <f t="shared" si="5"/>
        <v>1095556.8400000001</v>
      </c>
    </row>
    <row r="29" spans="1:8" ht="15.75" x14ac:dyDescent="0.25">
      <c r="A29" s="23" t="s">
        <v>31</v>
      </c>
      <c r="B29" s="24">
        <v>2973600</v>
      </c>
      <c r="C29" s="26">
        <v>3593600</v>
      </c>
      <c r="D29" s="24">
        <v>0</v>
      </c>
      <c r="E29" s="24">
        <v>310104</v>
      </c>
      <c r="F29" s="24">
        <v>0</v>
      </c>
      <c r="G29" s="24">
        <f>83583.33+604617.84</f>
        <v>688201.16999999993</v>
      </c>
      <c r="H29" s="24">
        <f t="shared" si="5"/>
        <v>998305.16999999993</v>
      </c>
    </row>
    <row r="30" spans="1:8" ht="15.75" x14ac:dyDescent="0.25">
      <c r="A30" s="22" t="s">
        <v>32</v>
      </c>
      <c r="B30" s="19">
        <f>B31+B32+B33+B34+B35+B36+B37+B39</f>
        <v>13133749</v>
      </c>
      <c r="C30" s="20">
        <f>+C31+C32+C33+C34+C35+C36+C37+C38+C39</f>
        <v>15038167</v>
      </c>
      <c r="D30" s="19">
        <f t="shared" ref="D30:E30" si="6">D31+D32+D33+D34+D35+D36+D37+D39</f>
        <v>0</v>
      </c>
      <c r="E30" s="19">
        <f t="shared" si="6"/>
        <v>8614</v>
      </c>
      <c r="F30" s="19">
        <f>SUM(F31:F39)</f>
        <v>393072.51999999996</v>
      </c>
      <c r="G30" s="19">
        <f>SUM(G31:G39)</f>
        <v>2537885.8600000003</v>
      </c>
      <c r="H30" s="19">
        <f>H31+H32+H33+H34+H35+H36+H37+H39</f>
        <v>2939572.38</v>
      </c>
    </row>
    <row r="31" spans="1:8" ht="15.75" x14ac:dyDescent="0.25">
      <c r="A31" s="23" t="s">
        <v>33</v>
      </c>
      <c r="B31" s="24">
        <v>1503999</v>
      </c>
      <c r="C31" s="26">
        <v>1503999</v>
      </c>
      <c r="D31" s="24">
        <v>0</v>
      </c>
      <c r="E31" s="24">
        <v>8614</v>
      </c>
      <c r="F31" s="1">
        <v>215855.83</v>
      </c>
      <c r="G31" s="1">
        <v>6549</v>
      </c>
      <c r="H31" s="24">
        <f>SUM(D31:G31)</f>
        <v>231018.83</v>
      </c>
    </row>
    <row r="32" spans="1:8" ht="15.75" x14ac:dyDescent="0.25">
      <c r="A32" s="23" t="s">
        <v>34</v>
      </c>
      <c r="B32" s="24">
        <v>670000</v>
      </c>
      <c r="C32" s="26">
        <v>1222000</v>
      </c>
      <c r="D32" s="24">
        <v>0</v>
      </c>
      <c r="E32" s="24">
        <v>0</v>
      </c>
      <c r="F32" s="24">
        <v>0</v>
      </c>
      <c r="G32" s="24"/>
      <c r="H32" s="24">
        <f t="shared" ref="H32:H39" si="7">SUM(D32:G32)</f>
        <v>0</v>
      </c>
    </row>
    <row r="33" spans="1:11" ht="15.75" x14ac:dyDescent="0.25">
      <c r="A33" s="23" t="s">
        <v>35</v>
      </c>
      <c r="B33" s="24">
        <v>250000</v>
      </c>
      <c r="C33" s="26">
        <v>429300</v>
      </c>
      <c r="D33" s="24">
        <v>0</v>
      </c>
      <c r="E33" s="24">
        <v>0</v>
      </c>
      <c r="F33" s="24">
        <v>0</v>
      </c>
      <c r="G33" s="1">
        <f>86496.36+5208.94</f>
        <v>91705.3</v>
      </c>
      <c r="H33" s="24">
        <f t="shared" si="7"/>
        <v>91705.3</v>
      </c>
    </row>
    <row r="34" spans="1:11" ht="15.75" x14ac:dyDescent="0.25">
      <c r="A34" s="23" t="s">
        <v>36</v>
      </c>
      <c r="B34" s="24">
        <v>0</v>
      </c>
      <c r="C34" s="26">
        <v>3750</v>
      </c>
      <c r="D34" s="24">
        <v>0</v>
      </c>
      <c r="E34" s="24">
        <v>0</v>
      </c>
      <c r="F34" s="24">
        <v>0</v>
      </c>
      <c r="G34" s="24"/>
      <c r="H34" s="24">
        <f t="shared" si="7"/>
        <v>0</v>
      </c>
    </row>
    <row r="35" spans="1:11" ht="15.75" x14ac:dyDescent="0.25">
      <c r="A35" s="23" t="s">
        <v>37</v>
      </c>
      <c r="B35" s="24">
        <v>60000</v>
      </c>
      <c r="C35" s="26">
        <v>67400</v>
      </c>
      <c r="D35" s="24">
        <v>0</v>
      </c>
      <c r="E35" s="24">
        <v>0</v>
      </c>
      <c r="F35" s="24">
        <v>0</v>
      </c>
      <c r="G35" s="24"/>
      <c r="H35" s="24">
        <f t="shared" si="7"/>
        <v>0</v>
      </c>
    </row>
    <row r="36" spans="1:11" ht="15.75" x14ac:dyDescent="0.25">
      <c r="A36" s="23" t="s">
        <v>38</v>
      </c>
      <c r="B36" s="24">
        <v>0</v>
      </c>
      <c r="C36" s="26">
        <v>588539</v>
      </c>
      <c r="D36" s="24">
        <v>0</v>
      </c>
      <c r="E36" s="24">
        <v>0</v>
      </c>
      <c r="F36" s="1">
        <v>5433.61</v>
      </c>
      <c r="G36" s="1">
        <f>2950+42692.4+72205.04+28425.02</f>
        <v>146272.46</v>
      </c>
      <c r="H36" s="24">
        <f t="shared" si="7"/>
        <v>151706.06999999998</v>
      </c>
    </row>
    <row r="37" spans="1:11" ht="15.75" x14ac:dyDescent="0.25">
      <c r="A37" s="23" t="s">
        <v>39</v>
      </c>
      <c r="B37" s="24">
        <v>7550000</v>
      </c>
      <c r="C37" s="26">
        <v>7550000</v>
      </c>
      <c r="D37" s="24">
        <v>0</v>
      </c>
      <c r="E37" s="24">
        <v>0</v>
      </c>
      <c r="F37" s="1">
        <v>21043.03</v>
      </c>
      <c r="G37" s="1">
        <f>1250000+424682.1+54179.98</f>
        <v>1728862.08</v>
      </c>
      <c r="H37" s="24">
        <f t="shared" si="7"/>
        <v>1749905.11</v>
      </c>
      <c r="K37" s="28"/>
    </row>
    <row r="38" spans="1:11" ht="15.75" x14ac:dyDescent="0.25">
      <c r="A38" s="23" t="s">
        <v>40</v>
      </c>
      <c r="B38" s="24">
        <v>0</v>
      </c>
      <c r="C38" s="26">
        <v>0</v>
      </c>
      <c r="D38" s="24">
        <v>0</v>
      </c>
      <c r="E38" s="24">
        <v>0</v>
      </c>
      <c r="F38" s="24">
        <v>0</v>
      </c>
      <c r="G38" s="24"/>
      <c r="H38" s="24">
        <f t="shared" si="7"/>
        <v>0</v>
      </c>
    </row>
    <row r="39" spans="1:11" ht="16.5" thickBot="1" x14ac:dyDescent="0.3">
      <c r="A39" s="23" t="s">
        <v>41</v>
      </c>
      <c r="B39" s="24">
        <v>3099750</v>
      </c>
      <c r="C39" s="26">
        <v>3673179</v>
      </c>
      <c r="D39" s="24">
        <v>0</v>
      </c>
      <c r="E39" s="24">
        <v>0</v>
      </c>
      <c r="F39" s="1">
        <v>150740.04999999999</v>
      </c>
      <c r="G39" s="1">
        <f>26999.58+243301.35+28056.74+15458+236650.7+3656.68+10373.97</f>
        <v>564497.02</v>
      </c>
      <c r="H39" s="24">
        <f t="shared" si="7"/>
        <v>715237.07000000007</v>
      </c>
    </row>
    <row r="40" spans="1:11" ht="16.5" thickBot="1" x14ac:dyDescent="0.3">
      <c r="A40" s="29" t="s">
        <v>42</v>
      </c>
      <c r="B40" s="30"/>
      <c r="C40" s="31"/>
      <c r="D40" s="30"/>
      <c r="E40" s="30"/>
      <c r="F40" s="30"/>
      <c r="G40" s="30"/>
      <c r="H40" s="30"/>
    </row>
    <row r="41" spans="1:11" ht="15.75" x14ac:dyDescent="0.25">
      <c r="A41" s="32" t="s">
        <v>43</v>
      </c>
      <c r="B41" s="24">
        <v>0</v>
      </c>
      <c r="C41" s="24">
        <f t="shared" ref="C41" si="8">SUM(B41:B41)</f>
        <v>0</v>
      </c>
      <c r="D41" s="24">
        <v>0</v>
      </c>
      <c r="E41" s="24">
        <f t="shared" ref="E41:F55" si="9">SUM(D41:D41)</f>
        <v>0</v>
      </c>
      <c r="F41" s="24">
        <f t="shared" si="9"/>
        <v>0</v>
      </c>
      <c r="G41" s="24"/>
      <c r="H41" s="24">
        <f t="shared" ref="H41:H55" si="10">SUM(D41:E41)</f>
        <v>0</v>
      </c>
    </row>
    <row r="42" spans="1:11" ht="15.75" x14ac:dyDescent="0.25">
      <c r="A42" s="32" t="s">
        <v>44</v>
      </c>
      <c r="B42" s="24">
        <v>0</v>
      </c>
      <c r="C42" s="24">
        <f t="shared" ref="C42:C47" si="11">SUM(B42:B42)</f>
        <v>0</v>
      </c>
      <c r="D42" s="24">
        <v>0</v>
      </c>
      <c r="E42" s="24">
        <f t="shared" si="9"/>
        <v>0</v>
      </c>
      <c r="F42" s="24">
        <f t="shared" si="9"/>
        <v>0</v>
      </c>
      <c r="G42" s="24"/>
      <c r="H42" s="24">
        <f t="shared" si="10"/>
        <v>0</v>
      </c>
    </row>
    <row r="43" spans="1:11" ht="15.75" x14ac:dyDescent="0.25">
      <c r="A43" s="32" t="s">
        <v>45</v>
      </c>
      <c r="B43" s="24">
        <v>0</v>
      </c>
      <c r="C43" s="24">
        <f t="shared" si="11"/>
        <v>0</v>
      </c>
      <c r="D43" s="24">
        <v>0</v>
      </c>
      <c r="E43" s="24">
        <f t="shared" si="9"/>
        <v>0</v>
      </c>
      <c r="F43" s="24">
        <f t="shared" si="9"/>
        <v>0</v>
      </c>
      <c r="G43" s="24"/>
      <c r="H43" s="24">
        <f t="shared" si="10"/>
        <v>0</v>
      </c>
    </row>
    <row r="44" spans="1:11" ht="15.75" x14ac:dyDescent="0.25">
      <c r="A44" s="32" t="s">
        <v>46</v>
      </c>
      <c r="B44" s="24">
        <v>0</v>
      </c>
      <c r="C44" s="24">
        <f t="shared" si="11"/>
        <v>0</v>
      </c>
      <c r="D44" s="24">
        <v>0</v>
      </c>
      <c r="E44" s="24">
        <f t="shared" si="9"/>
        <v>0</v>
      </c>
      <c r="F44" s="24">
        <f t="shared" si="9"/>
        <v>0</v>
      </c>
      <c r="G44" s="24"/>
      <c r="H44" s="24">
        <f t="shared" si="10"/>
        <v>0</v>
      </c>
    </row>
    <row r="45" spans="1:11" ht="15.75" x14ac:dyDescent="0.25">
      <c r="A45" s="32" t="s">
        <v>47</v>
      </c>
      <c r="B45" s="24">
        <v>0</v>
      </c>
      <c r="C45" s="24">
        <f t="shared" si="11"/>
        <v>0</v>
      </c>
      <c r="D45" s="24">
        <v>0</v>
      </c>
      <c r="E45" s="24">
        <f t="shared" si="9"/>
        <v>0</v>
      </c>
      <c r="F45" s="24">
        <f t="shared" si="9"/>
        <v>0</v>
      </c>
      <c r="G45" s="24"/>
      <c r="H45" s="24">
        <f t="shared" si="10"/>
        <v>0</v>
      </c>
    </row>
    <row r="46" spans="1:11" ht="15.75" x14ac:dyDescent="0.25">
      <c r="A46" s="32" t="s">
        <v>48</v>
      </c>
      <c r="B46" s="24">
        <v>0</v>
      </c>
      <c r="C46" s="24">
        <f t="shared" si="11"/>
        <v>0</v>
      </c>
      <c r="D46" s="24">
        <v>0</v>
      </c>
      <c r="E46" s="24">
        <f t="shared" si="9"/>
        <v>0</v>
      </c>
      <c r="F46" s="24">
        <f t="shared" si="9"/>
        <v>0</v>
      </c>
      <c r="G46" s="24"/>
      <c r="H46" s="24">
        <f t="shared" si="10"/>
        <v>0</v>
      </c>
    </row>
    <row r="47" spans="1:11" ht="16.5" thickBot="1" x14ac:dyDescent="0.3">
      <c r="A47" s="32" t="s">
        <v>49</v>
      </c>
      <c r="B47" s="24">
        <v>0</v>
      </c>
      <c r="C47" s="24">
        <f t="shared" si="11"/>
        <v>0</v>
      </c>
      <c r="D47" s="24">
        <v>0</v>
      </c>
      <c r="E47" s="24">
        <f t="shared" si="9"/>
        <v>0</v>
      </c>
      <c r="F47" s="24">
        <f t="shared" si="9"/>
        <v>0</v>
      </c>
      <c r="G47" s="24"/>
      <c r="H47" s="24">
        <f t="shared" si="10"/>
        <v>0</v>
      </c>
    </row>
    <row r="48" spans="1:11" ht="16.5" thickBot="1" x14ac:dyDescent="0.3">
      <c r="A48" s="33" t="s">
        <v>50</v>
      </c>
      <c r="B48" s="30"/>
      <c r="C48" s="31"/>
      <c r="D48" s="30"/>
      <c r="E48" s="30"/>
      <c r="F48" s="30"/>
      <c r="G48" s="30"/>
      <c r="H48" s="30"/>
    </row>
    <row r="49" spans="1:8" ht="15.75" x14ac:dyDescent="0.25">
      <c r="A49" s="32" t="s">
        <v>51</v>
      </c>
      <c r="B49" s="24">
        <v>0</v>
      </c>
      <c r="C49" s="24">
        <f t="shared" ref="C49:C55" si="12">SUM(B49:B49)</f>
        <v>0</v>
      </c>
      <c r="D49" s="24">
        <v>0</v>
      </c>
      <c r="E49" s="24">
        <f t="shared" si="9"/>
        <v>0</v>
      </c>
      <c r="F49" s="24">
        <v>0</v>
      </c>
      <c r="G49" s="24"/>
      <c r="H49" s="24">
        <f t="shared" si="10"/>
        <v>0</v>
      </c>
    </row>
    <row r="50" spans="1:8" ht="15.75" x14ac:dyDescent="0.25">
      <c r="A50" s="32" t="s">
        <v>52</v>
      </c>
      <c r="B50" s="24">
        <v>0</v>
      </c>
      <c r="C50" s="24">
        <f t="shared" si="12"/>
        <v>0</v>
      </c>
      <c r="D50" s="24">
        <v>0</v>
      </c>
      <c r="E50" s="24">
        <f t="shared" si="9"/>
        <v>0</v>
      </c>
      <c r="F50" s="24">
        <v>0</v>
      </c>
      <c r="G50" s="24"/>
      <c r="H50" s="24">
        <f t="shared" si="10"/>
        <v>0</v>
      </c>
    </row>
    <row r="51" spans="1:8" ht="15.75" x14ac:dyDescent="0.25">
      <c r="A51" s="32" t="s">
        <v>53</v>
      </c>
      <c r="B51" s="24">
        <v>0</v>
      </c>
      <c r="C51" s="24">
        <f t="shared" si="12"/>
        <v>0</v>
      </c>
      <c r="D51" s="24">
        <v>0</v>
      </c>
      <c r="E51" s="24">
        <f t="shared" si="9"/>
        <v>0</v>
      </c>
      <c r="F51" s="24">
        <v>0</v>
      </c>
      <c r="G51" s="24"/>
      <c r="H51" s="24">
        <f>SUM(D51:E51)</f>
        <v>0</v>
      </c>
    </row>
    <row r="52" spans="1:8" ht="15.75" x14ac:dyDescent="0.25">
      <c r="A52" s="32" t="s">
        <v>54</v>
      </c>
      <c r="B52" s="24">
        <v>0</v>
      </c>
      <c r="C52" s="24">
        <f t="shared" si="12"/>
        <v>0</v>
      </c>
      <c r="D52" s="24">
        <v>0</v>
      </c>
      <c r="E52" s="24">
        <f t="shared" si="9"/>
        <v>0</v>
      </c>
      <c r="F52" s="24">
        <v>0</v>
      </c>
      <c r="G52" s="24"/>
      <c r="H52" s="24">
        <f t="shared" si="10"/>
        <v>0</v>
      </c>
    </row>
    <row r="53" spans="1:8" ht="15.75" x14ac:dyDescent="0.25">
      <c r="A53" s="32" t="s">
        <v>55</v>
      </c>
      <c r="B53" s="24">
        <v>0</v>
      </c>
      <c r="C53" s="24">
        <f t="shared" si="12"/>
        <v>0</v>
      </c>
      <c r="D53" s="24">
        <v>0</v>
      </c>
      <c r="E53" s="24">
        <f t="shared" si="9"/>
        <v>0</v>
      </c>
      <c r="F53" s="24">
        <v>0</v>
      </c>
      <c r="G53" s="24"/>
      <c r="H53" s="24">
        <f t="shared" si="10"/>
        <v>0</v>
      </c>
    </row>
    <row r="54" spans="1:8" ht="15.75" x14ac:dyDescent="0.25">
      <c r="A54" s="32" t="s">
        <v>56</v>
      </c>
      <c r="B54" s="24">
        <v>0</v>
      </c>
      <c r="C54" s="24">
        <f t="shared" si="12"/>
        <v>0</v>
      </c>
      <c r="D54" s="24">
        <v>0</v>
      </c>
      <c r="E54" s="24">
        <f t="shared" si="9"/>
        <v>0</v>
      </c>
      <c r="F54" s="24">
        <v>0</v>
      </c>
      <c r="G54" s="24"/>
      <c r="H54" s="24">
        <f t="shared" si="10"/>
        <v>0</v>
      </c>
    </row>
    <row r="55" spans="1:8" ht="15.75" x14ac:dyDescent="0.25">
      <c r="A55" s="32" t="s">
        <v>57</v>
      </c>
      <c r="B55" s="24">
        <v>0</v>
      </c>
      <c r="C55" s="24">
        <f t="shared" si="12"/>
        <v>0</v>
      </c>
      <c r="D55" s="24">
        <v>0</v>
      </c>
      <c r="E55" s="24">
        <f t="shared" si="9"/>
        <v>0</v>
      </c>
      <c r="F55" s="24">
        <v>0</v>
      </c>
      <c r="G55" s="24"/>
      <c r="H55" s="24">
        <f t="shared" si="10"/>
        <v>0</v>
      </c>
    </row>
    <row r="56" spans="1:8" ht="15.75" x14ac:dyDescent="0.25">
      <c r="A56" s="22" t="s">
        <v>58</v>
      </c>
      <c r="B56" s="19">
        <f>SUM(B57:B65)</f>
        <v>3503638</v>
      </c>
      <c r="C56" s="20">
        <f>+C57+C58+C59+C60+C61+C62+C63+C64+C65</f>
        <v>5990386</v>
      </c>
      <c r="D56" s="21">
        <v>0</v>
      </c>
      <c r="E56" s="21">
        <v>0</v>
      </c>
      <c r="F56" s="21">
        <f>SUM(F57:F65)</f>
        <v>175626.04</v>
      </c>
      <c r="G56" s="21">
        <f>SUM(G57:G65)</f>
        <v>19987.150000000001</v>
      </c>
      <c r="H56" s="21">
        <f>SUM(H57:H65)</f>
        <v>195613.19</v>
      </c>
    </row>
    <row r="57" spans="1:8" ht="15.75" x14ac:dyDescent="0.25">
      <c r="A57" s="23" t="s">
        <v>59</v>
      </c>
      <c r="B57" s="24">
        <v>1358000</v>
      </c>
      <c r="C57" s="26">
        <v>3182664</v>
      </c>
      <c r="D57" s="24">
        <v>0</v>
      </c>
      <c r="E57" s="24">
        <v>0</v>
      </c>
      <c r="F57" s="1">
        <v>168000.84</v>
      </c>
      <c r="H57" s="24">
        <f>SUM(D57:G57)</f>
        <v>168000.84</v>
      </c>
    </row>
    <row r="58" spans="1:8" ht="15.75" x14ac:dyDescent="0.25">
      <c r="A58" s="23" t="s">
        <v>60</v>
      </c>
      <c r="B58" s="24">
        <v>369300</v>
      </c>
      <c r="C58" s="26">
        <v>1833134</v>
      </c>
      <c r="D58" s="24">
        <v>0</v>
      </c>
      <c r="E58" s="24">
        <v>0</v>
      </c>
      <c r="F58" s="24"/>
      <c r="G58" s="24"/>
      <c r="H58" s="24">
        <f t="shared" ref="H58:H65" si="13">SUM(D58:G58)</f>
        <v>0</v>
      </c>
    </row>
    <row r="59" spans="1:8" ht="15.75" x14ac:dyDescent="0.25">
      <c r="A59" s="23" t="s">
        <v>61</v>
      </c>
      <c r="B59" s="24">
        <v>0</v>
      </c>
      <c r="C59" s="26">
        <v>75000</v>
      </c>
      <c r="D59" s="24">
        <v>0</v>
      </c>
      <c r="E59" s="24">
        <v>0</v>
      </c>
      <c r="F59" s="24"/>
      <c r="G59" s="24"/>
      <c r="H59" s="24">
        <f t="shared" si="13"/>
        <v>0</v>
      </c>
    </row>
    <row r="60" spans="1:8" ht="15.75" x14ac:dyDescent="0.25">
      <c r="A60" s="23" t="s">
        <v>62</v>
      </c>
      <c r="B60" s="24">
        <v>0</v>
      </c>
      <c r="C60" s="26">
        <v>20000</v>
      </c>
      <c r="D60" s="24">
        <v>0</v>
      </c>
      <c r="E60" s="24">
        <v>0</v>
      </c>
      <c r="F60" s="24"/>
      <c r="G60" s="24"/>
      <c r="H60" s="24">
        <f t="shared" si="13"/>
        <v>0</v>
      </c>
    </row>
    <row r="61" spans="1:8" ht="15.75" x14ac:dyDescent="0.25">
      <c r="A61" s="23" t="s">
        <v>63</v>
      </c>
      <c r="B61" s="24">
        <v>201338</v>
      </c>
      <c r="C61" s="26">
        <v>497588</v>
      </c>
      <c r="D61" s="24">
        <v>0</v>
      </c>
      <c r="E61" s="24">
        <v>0</v>
      </c>
      <c r="F61" s="1">
        <v>7625.2</v>
      </c>
      <c r="G61" s="1">
        <v>19987.150000000001</v>
      </c>
      <c r="H61" s="24">
        <f t="shared" si="13"/>
        <v>27612.350000000002</v>
      </c>
    </row>
    <row r="62" spans="1:8" ht="15.75" x14ac:dyDescent="0.25">
      <c r="A62" s="23" t="s">
        <v>64</v>
      </c>
      <c r="B62" s="24">
        <v>0</v>
      </c>
      <c r="C62" s="26">
        <v>0</v>
      </c>
      <c r="D62" s="24">
        <v>0</v>
      </c>
      <c r="E62" s="24">
        <v>0</v>
      </c>
      <c r="F62" s="24">
        <v>0</v>
      </c>
      <c r="G62" s="24"/>
      <c r="H62" s="24">
        <f t="shared" si="13"/>
        <v>0</v>
      </c>
    </row>
    <row r="63" spans="1:8" ht="15.75" x14ac:dyDescent="0.25">
      <c r="A63" s="23" t="s">
        <v>65</v>
      </c>
      <c r="B63" s="24">
        <v>0</v>
      </c>
      <c r="C63" s="26">
        <v>0</v>
      </c>
      <c r="D63" s="24">
        <v>0</v>
      </c>
      <c r="E63" s="24">
        <v>0</v>
      </c>
      <c r="F63" s="24">
        <v>0</v>
      </c>
      <c r="G63" s="24"/>
      <c r="H63" s="24">
        <f t="shared" si="13"/>
        <v>0</v>
      </c>
    </row>
    <row r="64" spans="1:8" ht="15.75" x14ac:dyDescent="0.25">
      <c r="A64" s="23" t="s">
        <v>66</v>
      </c>
      <c r="B64" s="24">
        <v>1575000</v>
      </c>
      <c r="C64" s="26">
        <v>382000</v>
      </c>
      <c r="D64" s="24">
        <v>0</v>
      </c>
      <c r="E64" s="24">
        <v>0</v>
      </c>
      <c r="F64" s="24"/>
      <c r="G64" s="24"/>
      <c r="H64" s="24">
        <f t="shared" si="13"/>
        <v>0</v>
      </c>
    </row>
    <row r="65" spans="1:10" ht="15.75" x14ac:dyDescent="0.25">
      <c r="A65" s="23" t="s">
        <v>67</v>
      </c>
      <c r="B65" s="24">
        <v>0</v>
      </c>
      <c r="C65" s="26">
        <v>0</v>
      </c>
      <c r="D65" s="24">
        <v>0</v>
      </c>
      <c r="E65" s="24">
        <v>0</v>
      </c>
      <c r="F65" s="24">
        <v>0</v>
      </c>
      <c r="G65" s="24"/>
      <c r="H65" s="24">
        <f t="shared" si="13"/>
        <v>0</v>
      </c>
    </row>
    <row r="66" spans="1:10" ht="16.5" thickBot="1" x14ac:dyDescent="0.3">
      <c r="A66" s="34" t="s">
        <v>68</v>
      </c>
      <c r="B66" s="35">
        <f t="shared" ref="B66:G66" si="14">+B14+B20+B30+B56</f>
        <v>696521299</v>
      </c>
      <c r="C66" s="35">
        <f t="shared" si="14"/>
        <v>696521299</v>
      </c>
      <c r="D66" s="35">
        <f t="shared" si="14"/>
        <v>44862620.939999998</v>
      </c>
      <c r="E66" s="35">
        <f t="shared" si="14"/>
        <v>45603368.069999993</v>
      </c>
      <c r="F66" s="35">
        <f t="shared" si="14"/>
        <v>47846368.330000006</v>
      </c>
      <c r="G66" s="35">
        <f t="shared" si="14"/>
        <v>49643185.019999996</v>
      </c>
      <c r="H66" s="35">
        <f>+H14+H20+H30+H56</f>
        <v>187955542.35999995</v>
      </c>
      <c r="J66" s="1"/>
    </row>
    <row r="67" spans="1:10" ht="15.75" thickBot="1" x14ac:dyDescent="0.3">
      <c r="A67" s="36" t="s">
        <v>69</v>
      </c>
      <c r="B67" s="30"/>
      <c r="C67" s="37"/>
      <c r="D67" s="38">
        <v>0</v>
      </c>
      <c r="E67" s="38">
        <v>0</v>
      </c>
      <c r="F67" s="38"/>
      <c r="G67" s="38"/>
      <c r="H67" s="38">
        <v>0</v>
      </c>
    </row>
    <row r="68" spans="1:10" x14ac:dyDescent="0.25">
      <c r="A68" s="39" t="s">
        <v>70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/>
      <c r="H68" s="40">
        <v>0</v>
      </c>
    </row>
    <row r="69" spans="1:10" x14ac:dyDescent="0.25">
      <c r="A69" s="39" t="s">
        <v>71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/>
      <c r="H69" s="41">
        <v>0</v>
      </c>
    </row>
    <row r="70" spans="1:10" x14ac:dyDescent="0.25">
      <c r="A70" s="39" t="s">
        <v>72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/>
      <c r="H70" s="41">
        <v>0</v>
      </c>
    </row>
    <row r="71" spans="1:10" ht="15.75" thickBot="1" x14ac:dyDescent="0.3">
      <c r="A71" s="39" t="s">
        <v>73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/>
      <c r="H71" s="42">
        <v>0</v>
      </c>
    </row>
    <row r="72" spans="1:10" ht="15.75" thickBot="1" x14ac:dyDescent="0.3">
      <c r="A72" s="43" t="s">
        <v>74</v>
      </c>
      <c r="B72" s="30"/>
      <c r="C72" s="31"/>
      <c r="D72" s="44">
        <v>0</v>
      </c>
      <c r="E72" s="44">
        <v>0</v>
      </c>
      <c r="F72" s="44"/>
      <c r="G72" s="44"/>
      <c r="H72" s="44">
        <v>0</v>
      </c>
    </row>
    <row r="73" spans="1:10" x14ac:dyDescent="0.25">
      <c r="A73" s="39" t="s">
        <v>75</v>
      </c>
      <c r="B73" s="40">
        <v>0</v>
      </c>
      <c r="C73" s="40">
        <v>0</v>
      </c>
      <c r="D73" s="40">
        <v>0</v>
      </c>
      <c r="E73" s="40">
        <v>0</v>
      </c>
      <c r="F73" s="40">
        <v>0</v>
      </c>
      <c r="G73" s="40"/>
      <c r="H73" s="40">
        <v>0</v>
      </c>
    </row>
    <row r="74" spans="1:10" ht="15.75" thickBot="1" x14ac:dyDescent="0.3">
      <c r="A74" s="39" t="s">
        <v>76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/>
      <c r="H74" s="42">
        <v>0</v>
      </c>
    </row>
    <row r="75" spans="1:10" ht="15.75" thickBot="1" x14ac:dyDescent="0.3">
      <c r="A75" s="43" t="s">
        <v>77</v>
      </c>
      <c r="B75" s="30"/>
      <c r="C75" s="31"/>
      <c r="D75" s="44">
        <v>0</v>
      </c>
      <c r="E75" s="44">
        <v>0</v>
      </c>
      <c r="F75" s="44"/>
      <c r="G75" s="44"/>
      <c r="H75" s="44">
        <v>0</v>
      </c>
    </row>
    <row r="76" spans="1:10" x14ac:dyDescent="0.25">
      <c r="A76" s="39" t="s">
        <v>78</v>
      </c>
      <c r="B76" s="40">
        <v>0</v>
      </c>
      <c r="C76" s="40">
        <v>0</v>
      </c>
      <c r="D76" s="40">
        <v>0</v>
      </c>
      <c r="E76" s="40">
        <v>0</v>
      </c>
      <c r="F76" s="40">
        <v>0</v>
      </c>
      <c r="G76" s="40"/>
      <c r="H76" s="40">
        <v>0</v>
      </c>
    </row>
    <row r="77" spans="1:10" ht="15" customHeight="1" x14ac:dyDescent="0.25">
      <c r="A77" s="39" t="s">
        <v>79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/>
      <c r="H77" s="41">
        <v>0</v>
      </c>
    </row>
    <row r="78" spans="1:10" ht="15" customHeight="1" x14ac:dyDescent="0.25">
      <c r="A78" s="39" t="s">
        <v>80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/>
      <c r="H78" s="41">
        <v>0</v>
      </c>
    </row>
    <row r="79" spans="1:10" ht="15" customHeight="1" thickBot="1" x14ac:dyDescent="0.3">
      <c r="A79" s="45" t="s">
        <v>81</v>
      </c>
      <c r="B79" s="46"/>
      <c r="C79" s="46"/>
      <c r="D79" s="47"/>
      <c r="E79" s="47"/>
      <c r="F79" s="47"/>
      <c r="G79" s="47"/>
      <c r="H79" s="47"/>
    </row>
    <row r="80" spans="1:10" x14ac:dyDescent="0.25">
      <c r="A80" s="48" t="s">
        <v>82</v>
      </c>
      <c r="B80" s="49">
        <v>0</v>
      </c>
      <c r="C80" s="49">
        <v>0</v>
      </c>
      <c r="D80" s="49">
        <v>0</v>
      </c>
      <c r="E80" s="49">
        <v>0</v>
      </c>
      <c r="F80" s="49">
        <v>0</v>
      </c>
      <c r="G80" s="49"/>
      <c r="H80" s="49">
        <v>0</v>
      </c>
    </row>
    <row r="81" spans="1:8" ht="15.75" thickBot="1" x14ac:dyDescent="0.3">
      <c r="A81" s="48" t="s">
        <v>83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/>
      <c r="H81" s="50">
        <v>0</v>
      </c>
    </row>
    <row r="82" spans="1:8" x14ac:dyDescent="0.25">
      <c r="A82" s="51" t="s">
        <v>84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/>
      <c r="H82" s="52">
        <v>0</v>
      </c>
    </row>
    <row r="83" spans="1:8" ht="15.75" thickBot="1" x14ac:dyDescent="0.3">
      <c r="A83" s="51" t="s">
        <v>85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/>
      <c r="H83" s="53">
        <v>0</v>
      </c>
    </row>
    <row r="84" spans="1:8" ht="15.75" thickBot="1" x14ac:dyDescent="0.3">
      <c r="A84" s="48" t="s">
        <v>86</v>
      </c>
      <c r="B84" s="54">
        <v>0</v>
      </c>
      <c r="C84" s="54">
        <v>0</v>
      </c>
      <c r="D84" s="54">
        <v>0</v>
      </c>
      <c r="E84" s="54">
        <v>0</v>
      </c>
      <c r="F84" s="54">
        <v>0</v>
      </c>
      <c r="G84" s="54"/>
      <c r="H84" s="54">
        <v>0</v>
      </c>
    </row>
    <row r="85" spans="1:8" x14ac:dyDescent="0.25">
      <c r="A85" s="51" t="s">
        <v>87</v>
      </c>
      <c r="B85" s="52">
        <v>0</v>
      </c>
      <c r="C85" s="52">
        <v>0</v>
      </c>
      <c r="D85" s="52">
        <v>0</v>
      </c>
      <c r="E85" s="52">
        <v>0</v>
      </c>
      <c r="F85" s="52">
        <v>0</v>
      </c>
      <c r="G85" s="52"/>
      <c r="H85" s="52">
        <v>0</v>
      </c>
    </row>
    <row r="86" spans="1:8" ht="15.75" thickBot="1" x14ac:dyDescent="0.3">
      <c r="A86" s="51" t="s">
        <v>88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/>
      <c r="H86" s="53">
        <v>0</v>
      </c>
    </row>
    <row r="87" spans="1:8" ht="15.75" thickBot="1" x14ac:dyDescent="0.3">
      <c r="A87" s="48" t="s">
        <v>89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/>
      <c r="H87" s="54">
        <v>0</v>
      </c>
    </row>
    <row r="88" spans="1:8" ht="15.75" thickBot="1" x14ac:dyDescent="0.3">
      <c r="A88" s="51" t="s">
        <v>90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/>
      <c r="H88" s="55">
        <v>0</v>
      </c>
    </row>
    <row r="89" spans="1:8" ht="15.75" thickBot="1" x14ac:dyDescent="0.3">
      <c r="A89" s="56" t="s">
        <v>91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/>
      <c r="H89" s="57">
        <v>0</v>
      </c>
    </row>
    <row r="90" spans="1:8" ht="15.75" x14ac:dyDescent="0.25">
      <c r="A90" s="58" t="s">
        <v>92</v>
      </c>
      <c r="B90" s="35">
        <f t="shared" ref="B90" si="15">B66</f>
        <v>696521299</v>
      </c>
      <c r="C90" s="35">
        <f>C66</f>
        <v>696521299</v>
      </c>
      <c r="D90" s="35">
        <f>D66</f>
        <v>44862620.939999998</v>
      </c>
      <c r="E90" s="35">
        <f>E66</f>
        <v>45603368.069999993</v>
      </c>
      <c r="F90" s="35">
        <f t="shared" ref="F90:G90" si="16">F66</f>
        <v>47846368.330000006</v>
      </c>
      <c r="G90" s="35">
        <f t="shared" si="16"/>
        <v>49643185.019999996</v>
      </c>
      <c r="H90" s="35">
        <f>H66</f>
        <v>187955542.35999995</v>
      </c>
    </row>
    <row r="91" spans="1:8" ht="15.75" x14ac:dyDescent="0.25">
      <c r="A91" s="28" t="s">
        <v>93</v>
      </c>
      <c r="B91" s="12"/>
      <c r="C91" s="12"/>
      <c r="D91" s="13"/>
      <c r="E91" s="13"/>
      <c r="F91" s="13"/>
      <c r="G91" s="13"/>
    </row>
    <row r="92" spans="1:8" ht="15.75" x14ac:dyDescent="0.25">
      <c r="A92" s="28" t="s">
        <v>94</v>
      </c>
      <c r="B92" s="13"/>
      <c r="C92" s="13"/>
      <c r="D92" s="13"/>
      <c r="E92" s="12"/>
      <c r="F92" s="12"/>
      <c r="G92" s="12"/>
    </row>
    <row r="93" spans="1:8" ht="15.75" x14ac:dyDescent="0.25">
      <c r="A93" s="28" t="s">
        <v>95</v>
      </c>
      <c r="B93" s="13"/>
      <c r="C93" s="13"/>
      <c r="D93" s="13"/>
      <c r="E93" s="12"/>
      <c r="F93" s="12"/>
      <c r="G93" s="12"/>
    </row>
    <row r="94" spans="1:8" ht="15.75" x14ac:dyDescent="0.25">
      <c r="A94" s="59"/>
      <c r="B94" s="13"/>
      <c r="C94" s="13"/>
      <c r="D94" s="13"/>
      <c r="E94" s="12"/>
      <c r="F94" s="12"/>
      <c r="G94" s="12"/>
    </row>
    <row r="95" spans="1:8" ht="15.75" x14ac:dyDescent="0.25">
      <c r="A95" s="60"/>
      <c r="B95" s="61"/>
      <c r="C95" s="61"/>
      <c r="D95" s="12"/>
      <c r="E95" s="12"/>
      <c r="F95" s="12"/>
      <c r="G95" s="12"/>
    </row>
    <row r="96" spans="1:8" ht="26.25" x14ac:dyDescent="0.25">
      <c r="A96" s="62" t="s">
        <v>96</v>
      </c>
      <c r="B96" s="63" t="s">
        <v>97</v>
      </c>
      <c r="C96" s="63"/>
      <c r="D96" s="63"/>
      <c r="E96" s="12"/>
      <c r="F96" s="12"/>
      <c r="G96" s="12"/>
    </row>
    <row r="97" spans="1:4" ht="15.75" customHeight="1" x14ac:dyDescent="0.25">
      <c r="A97" s="64" t="s">
        <v>98</v>
      </c>
      <c r="B97" s="65" t="s">
        <v>99</v>
      </c>
      <c r="C97" s="65"/>
      <c r="D97" s="65"/>
    </row>
    <row r="98" spans="1:4" ht="15.75" customHeight="1" x14ac:dyDescent="0.25">
      <c r="A98" s="62" t="s">
        <v>100</v>
      </c>
      <c r="B98" s="66" t="s">
        <v>101</v>
      </c>
      <c r="C98" s="66"/>
      <c r="D98" s="66"/>
    </row>
    <row r="99" spans="1:4" ht="15.75" x14ac:dyDescent="0.25">
      <c r="A99" s="11"/>
      <c r="B99" s="11"/>
      <c r="C99" s="11"/>
      <c r="D99" s="67"/>
    </row>
  </sheetData>
  <mergeCells count="13">
    <mergeCell ref="B98:D98"/>
    <mergeCell ref="A9:H9"/>
    <mergeCell ref="A11:A12"/>
    <mergeCell ref="B11:B12"/>
    <mergeCell ref="C11:C12"/>
    <mergeCell ref="D11:H11"/>
    <mergeCell ref="B97:D97"/>
    <mergeCell ref="D1:D3"/>
    <mergeCell ref="A4:H4"/>
    <mergeCell ref="A5:H5"/>
    <mergeCell ref="A6:H6"/>
    <mergeCell ref="A7:H7"/>
    <mergeCell ref="A8:H8"/>
  </mergeCells>
  <printOptions horizontalCentered="1"/>
  <pageMargins left="0.70866141732283472" right="0.70866141732283472" top="0" bottom="0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2024-05-08T15:17:15Z</dcterms:created>
  <dcterms:modified xsi:type="dcterms:W3CDTF">2024-05-08T15:17:47Z</dcterms:modified>
</cp:coreProperties>
</file>