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B8D67D44-044A-4D7B-B0BA-4B4CFBE837B8}" xr6:coauthVersionLast="47" xr6:coauthVersionMax="47" xr10:uidLastSave="{00000000-0000-0000-0000-000000000000}"/>
  <bookViews>
    <workbookView xWindow="-120" yWindow="-120" windowWidth="29040" windowHeight="15720" xr2:uid="{7AC248B6-A7DE-4BAF-826C-050812D48683}"/>
  </bookViews>
  <sheets>
    <sheet name="EJECUCION 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 s="1"/>
  <c r="C15" i="1"/>
  <c r="C14" i="1" s="1"/>
  <c r="D15" i="1"/>
  <c r="D14" i="1" s="1"/>
  <c r="E15" i="1"/>
  <c r="E14" i="1" s="1"/>
  <c r="F15" i="1"/>
  <c r="F14" i="1" s="1"/>
  <c r="G15" i="1"/>
  <c r="G14" i="1" s="1"/>
  <c r="H16" i="1"/>
  <c r="H15" i="1" s="1"/>
  <c r="H17" i="1"/>
  <c r="H18" i="1"/>
  <c r="H19" i="1"/>
  <c r="H20" i="1"/>
  <c r="B21" i="1"/>
  <c r="C21" i="1"/>
  <c r="D21" i="1"/>
  <c r="E21" i="1"/>
  <c r="F21" i="1"/>
  <c r="G21" i="1"/>
  <c r="H22" i="1"/>
  <c r="H21" i="1" s="1"/>
  <c r="H23" i="1"/>
  <c r="H24" i="1"/>
  <c r="H25" i="1"/>
  <c r="H26" i="1"/>
  <c r="H27" i="1"/>
  <c r="H28" i="1"/>
  <c r="H29" i="1"/>
  <c r="H30" i="1"/>
  <c r="B31" i="1"/>
  <c r="C31" i="1"/>
  <c r="C67" i="1" s="1"/>
  <c r="C91" i="1" s="1"/>
  <c r="D31" i="1"/>
  <c r="E31" i="1"/>
  <c r="F31" i="1"/>
  <c r="G31" i="1"/>
  <c r="H32" i="1"/>
  <c r="H33" i="1"/>
  <c r="H34" i="1"/>
  <c r="H35" i="1"/>
  <c r="H31" i="1" s="1"/>
  <c r="H36" i="1"/>
  <c r="H37" i="1"/>
  <c r="H38" i="1"/>
  <c r="H39" i="1"/>
  <c r="H40" i="1"/>
  <c r="B41" i="1"/>
  <c r="D41" i="1"/>
  <c r="E41" i="1"/>
  <c r="C42" i="1"/>
  <c r="C41" i="1" s="1"/>
  <c r="H42" i="1"/>
  <c r="H41" i="1" s="1"/>
  <c r="C43" i="1"/>
  <c r="H43" i="1"/>
  <c r="C44" i="1"/>
  <c r="H44" i="1"/>
  <c r="C45" i="1"/>
  <c r="H45" i="1"/>
  <c r="C46" i="1"/>
  <c r="H46" i="1"/>
  <c r="C47" i="1"/>
  <c r="H47" i="1"/>
  <c r="C48" i="1"/>
  <c r="H48" i="1"/>
  <c r="B49" i="1"/>
  <c r="D49" i="1"/>
  <c r="E49" i="1"/>
  <c r="F49" i="1"/>
  <c r="G49" i="1"/>
  <c r="C50" i="1"/>
  <c r="C49" i="1" s="1"/>
  <c r="H50" i="1"/>
  <c r="H49" i="1" s="1"/>
  <c r="C51" i="1"/>
  <c r="H51" i="1"/>
  <c r="C52" i="1"/>
  <c r="H52" i="1"/>
  <c r="C53" i="1"/>
  <c r="H53" i="1"/>
  <c r="C54" i="1"/>
  <c r="H54" i="1"/>
  <c r="C55" i="1"/>
  <c r="H55" i="1"/>
  <c r="C56" i="1"/>
  <c r="H56" i="1"/>
  <c r="B57" i="1"/>
  <c r="C57" i="1"/>
  <c r="E57" i="1"/>
  <c r="F57" i="1"/>
  <c r="G57" i="1"/>
  <c r="H58" i="1"/>
  <c r="H57" i="1" s="1"/>
  <c r="H59" i="1"/>
  <c r="H60" i="1"/>
  <c r="H61" i="1"/>
  <c r="H62" i="1"/>
  <c r="H63" i="1"/>
  <c r="H64" i="1"/>
  <c r="H65" i="1"/>
  <c r="H66" i="1"/>
  <c r="B68" i="1"/>
  <c r="C68" i="1"/>
  <c r="D68" i="1"/>
  <c r="E68" i="1"/>
  <c r="F68" i="1"/>
  <c r="G68" i="1"/>
  <c r="H68" i="1"/>
  <c r="H69" i="1"/>
  <c r="H70" i="1"/>
  <c r="H71" i="1"/>
  <c r="H72" i="1"/>
  <c r="B73" i="1"/>
  <c r="C73" i="1"/>
  <c r="D73" i="1"/>
  <c r="E73" i="1"/>
  <c r="F73" i="1"/>
  <c r="G73" i="1"/>
  <c r="H74" i="1"/>
  <c r="H73" i="1" s="1"/>
  <c r="H75" i="1"/>
  <c r="B76" i="1"/>
  <c r="C76" i="1"/>
  <c r="D76" i="1"/>
  <c r="E76" i="1"/>
  <c r="F76" i="1"/>
  <c r="G76" i="1"/>
  <c r="H76" i="1"/>
  <c r="H77" i="1"/>
  <c r="H78" i="1"/>
  <c r="H79" i="1"/>
  <c r="B82" i="1"/>
  <c r="B81" i="1" s="1"/>
  <c r="B90" i="1" s="1"/>
  <c r="C82" i="1"/>
  <c r="C81" i="1" s="1"/>
  <c r="C90" i="1" s="1"/>
  <c r="D82" i="1"/>
  <c r="D81" i="1" s="1"/>
  <c r="D90" i="1" s="1"/>
  <c r="E82" i="1"/>
  <c r="E81" i="1" s="1"/>
  <c r="E90" i="1" s="1"/>
  <c r="F82" i="1"/>
  <c r="F81" i="1" s="1"/>
  <c r="F90" i="1" s="1"/>
  <c r="G82" i="1"/>
  <c r="G81" i="1" s="1"/>
  <c r="G90" i="1" s="1"/>
  <c r="H83" i="1"/>
  <c r="H82" i="1" s="1"/>
  <c r="H84" i="1"/>
  <c r="B85" i="1"/>
  <c r="C85" i="1"/>
  <c r="D85" i="1"/>
  <c r="E85" i="1"/>
  <c r="F85" i="1"/>
  <c r="G85" i="1"/>
  <c r="H86" i="1"/>
  <c r="H85" i="1" s="1"/>
  <c r="H87" i="1"/>
  <c r="B88" i="1"/>
  <c r="C88" i="1"/>
  <c r="D88" i="1"/>
  <c r="E88" i="1"/>
  <c r="F88" i="1"/>
  <c r="G88" i="1"/>
  <c r="H89" i="1"/>
  <c r="H88" i="1" s="1"/>
  <c r="H81" i="1" l="1"/>
  <c r="H90" i="1" s="1"/>
  <c r="H14" i="1"/>
  <c r="H67" i="1"/>
  <c r="H91" i="1" s="1"/>
  <c r="G67" i="1"/>
  <c r="G91" i="1" s="1"/>
  <c r="F67" i="1"/>
  <c r="F91" i="1" s="1"/>
  <c r="E67" i="1"/>
  <c r="E91" i="1" s="1"/>
  <c r="D67" i="1"/>
  <c r="D91" i="1" s="1"/>
  <c r="B67" i="1"/>
  <c r="B91" i="1" s="1"/>
</calcChain>
</file>

<file path=xl/sharedStrings.xml><?xml version="1.0" encoding="utf-8"?>
<sst xmlns="http://schemas.openxmlformats.org/spreadsheetml/2006/main" count="102" uniqueCount="102">
  <si>
    <t xml:space="preserve">                                                                                                                                                 Encargada Divisiòn de Presupuesto</t>
  </si>
  <si>
    <t xml:space="preserve">                 Auxiliar Divisiòn de Presupuesto</t>
  </si>
  <si>
    <t xml:space="preserve">                                                                                                                                               VIRGINIA VERUSKA D`OLEO CABRERA </t>
  </si>
  <si>
    <t xml:space="preserve">                       ALICIA RODRIGUEZ VILLAR</t>
  </si>
  <si>
    <t xml:space="preserve">                                                                                                                                                                    REVISADO  POR:</t>
  </si>
  <si>
    <t xml:space="preserve">                                  ELABORADO POR:</t>
  </si>
  <si>
    <t>Fecha de imputación: hasta el 30 de abril  2025</t>
  </si>
  <si>
    <t>Fecha de registro: el 1 de abril  de 2025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</si>
  <si>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</si>
  <si>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</si>
  <si>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</si>
  <si>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</si>
  <si>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</si>
  <si>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</si>
  <si>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</si>
  <si>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</si>
  <si>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</si>
  <si>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</si>
  <si>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</si>
  <si>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</si>
  <si>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</si>
  <si>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</si>
  <si>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</si>
  <si>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</si>
  <si>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</si>
  <si>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</si>
  <si>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</si>
  <si>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</si>
  <si>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</si>
  <si>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</si>
  <si>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</si>
  <si>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</si>
  <si>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</si>
  <si>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</si>
  <si>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</si>
  <si>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</si>
  <si>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</si>
  <si>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</si>
  <si>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</si>
  <si>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</si>
  <si>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</si>
  <si>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</si>
  <si>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</si>
  <si>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</si>
  <si>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</si>
  <si>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</si>
  <si>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</si>
  <si>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</si>
  <si>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</si>
  <si>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</si>
  <si>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</si>
  <si>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</si>
  <si>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</si>
  <si>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</si>
  <si>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</si>
  <si>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</si>
  <si>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</si>
  <si>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</si>
  <si>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</si>
  <si>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</si>
  <si>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</si>
  <si>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</si>
  <si>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</si>
  <si>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</si>
  <si>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</si>
  <si>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</si>
  <si>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</si>
  <si>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</si>
  <si>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</si>
  <si>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</si>
  <si>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</si>
  <si>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</si>
  <si>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</si>
  <si>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</si>
  <si>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</si>
  <si>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</si>
  <si>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</si>
  <si>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</si>
  <si>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</si>
  <si>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</si>
  <si>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</si>
  <si>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</si>
  <si>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</si>
  <si>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</si>
  <si>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</si>
  <si>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</si>
  <si>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</si>
  <si>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</si>
  <si>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</si>
  <si>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</si>
  <si>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</si>
  <si>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</si>
  <si>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</si>
  <si>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</si>
  <si>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</si>
  <si>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</si>
  <si>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</si>
  <si>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</si>
  <si>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ABRIL 2025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</si>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</sst>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5" fillId="0" borderId="0" xfId="1" applyNumberFormat="1" applyFont="1"/>
    <xf numFmtId="0" fontId="5" fillId="0" borderId="0" xfId="0" applyFont="1" applyAlignment="1">
      <alignment horizontal="left"/>
    </xf>
    <xf numFmtId="0" fontId="5" fillId="2" borderId="0" xfId="0" applyFont="1" applyFill="1"/>
    <xf numFmtId="4" fontId="7" fillId="3" borderId="1" xfId="2" applyNumberFormat="1" applyFont="1" applyFill="1" applyBorder="1"/>
    <xf numFmtId="4" fontId="7" fillId="3" borderId="2" xfId="2" applyNumberFormat="1" applyFont="1" applyFill="1" applyBorder="1"/>
    <xf numFmtId="4" fontId="7" fillId="3" borderId="3" xfId="2" applyNumberFormat="1" applyFont="1" applyFill="1" applyBorder="1"/>
    <xf numFmtId="0" fontId="7" fillId="3" borderId="4" xfId="0" applyFont="1" applyFill="1" applyBorder="1" applyAlignment="1">
      <alignment horizontal="left" vertical="center" wrapText="1"/>
    </xf>
    <xf numFmtId="2" fontId="6" fillId="4" borderId="5" xfId="2" applyNumberFormat="1" applyFont="1" applyFill="1" applyBorder="1" applyAlignment="1"/>
    <xf numFmtId="2" fontId="6" fillId="4" borderId="6" xfId="2" applyNumberFormat="1" applyFont="1" applyFill="1" applyBorder="1" applyAlignment="1"/>
    <xf numFmtId="2" fontId="6" fillId="4" borderId="7" xfId="2" applyNumberFormat="1" applyFont="1" applyFill="1" applyBorder="1" applyAlignment="1"/>
    <xf numFmtId="2" fontId="6" fillId="4" borderId="8" xfId="2" applyNumberFormat="1" applyFont="1" applyFill="1" applyBorder="1" applyAlignment="1"/>
    <xf numFmtId="2" fontId="6" fillId="4" borderId="9" xfId="2" applyNumberFormat="1" applyFont="1" applyFill="1" applyBorder="1" applyAlignment="1"/>
    <xf numFmtId="4" fontId="5" fillId="0" borderId="10" xfId="2" applyNumberFormat="1" applyFont="1" applyBorder="1"/>
    <xf numFmtId="2" fontId="5" fillId="4" borderId="11" xfId="2" applyNumberFormat="1" applyFont="1" applyFill="1" applyBorder="1" applyAlignment="1"/>
    <xf numFmtId="2" fontId="5" fillId="4" borderId="8" xfId="2" applyNumberFormat="1" applyFont="1" applyFill="1" applyBorder="1" applyAlignment="1"/>
    <xf numFmtId="0" fontId="5" fillId="0" borderId="8" xfId="0" applyFont="1" applyBorder="1" applyAlignment="1">
      <alignment horizontal="left" vertical="center" wrapText="1" indent="2"/>
    </xf>
    <xf numFmtId="2" fontId="6" fillId="4" borderId="10" xfId="2" applyNumberFormat="1" applyFont="1" applyFill="1" applyBorder="1" applyAlignment="1"/>
    <xf numFmtId="2" fontId="6" fillId="4" borderId="12" xfId="2" applyNumberFormat="1" applyFont="1" applyFill="1" applyBorder="1" applyAlignment="1"/>
    <xf numFmtId="0" fontId="6" fillId="0" borderId="13" xfId="0" applyFont="1" applyBorder="1" applyAlignment="1">
      <alignment horizontal="left" vertical="center" wrapText="1"/>
    </xf>
    <xf numFmtId="2" fontId="5" fillId="4" borderId="14" xfId="2" applyNumberFormat="1" applyFont="1" applyFill="1" applyBorder="1" applyAlignment="1"/>
    <xf numFmtId="0" fontId="5" fillId="0" borderId="12" xfId="0" applyFont="1" applyBorder="1" applyAlignment="1">
      <alignment horizontal="left" vertical="center" wrapText="1" indent="2"/>
    </xf>
    <xf numFmtId="2" fontId="5" fillId="4" borderId="15" xfId="2" applyNumberFormat="1" applyFont="1" applyFill="1" applyBorder="1" applyAlignment="1"/>
    <xf numFmtId="2" fontId="5" fillId="4" borderId="12" xfId="2" applyNumberFormat="1" applyFont="1" applyFill="1" applyBorder="1" applyAlignment="1"/>
    <xf numFmtId="2" fontId="6" fillId="4" borderId="16" xfId="2" applyNumberFormat="1" applyFont="1" applyFill="1" applyBorder="1" applyAlignment="1"/>
    <xf numFmtId="0" fontId="6" fillId="0" borderId="12" xfId="0" applyFont="1" applyBorder="1" applyAlignment="1">
      <alignment horizontal="left" vertical="center" wrapText="1"/>
    </xf>
    <xf numFmtId="4" fontId="5" fillId="0" borderId="17" xfId="2" applyNumberFormat="1" applyFont="1" applyBorder="1"/>
    <xf numFmtId="2" fontId="5" fillId="4" borderId="7" xfId="2" applyNumberFormat="1" applyFont="1" applyFill="1" applyBorder="1" applyAlignment="1"/>
    <xf numFmtId="4" fontId="5" fillId="0" borderId="18" xfId="2" applyNumberFormat="1" applyFont="1" applyBorder="1"/>
    <xf numFmtId="2" fontId="6" fillId="4" borderId="14" xfId="2" applyNumberFormat="1" applyFont="1" applyFill="1" applyBorder="1" applyAlignment="1"/>
    <xf numFmtId="2" fontId="6" fillId="4" borderId="19" xfId="2" applyNumberFormat="1" applyFont="1" applyFill="1" applyBorder="1" applyAlignment="1"/>
    <xf numFmtId="2" fontId="6" fillId="4" borderId="15" xfId="2" applyNumberFormat="1" applyFont="1" applyFill="1" applyBorder="1" applyAlignment="1"/>
    <xf numFmtId="2" fontId="7" fillId="3" borderId="3" xfId="2" applyNumberFormat="1" applyFont="1" applyFill="1" applyBorder="1" applyAlignment="1"/>
    <xf numFmtId="2" fontId="7" fillId="3" borderId="20" xfId="2" applyNumberFormat="1" applyFont="1" applyFill="1" applyBorder="1" applyAlignment="1"/>
    <xf numFmtId="44" fontId="7" fillId="3" borderId="20" xfId="2" applyFont="1" applyFill="1" applyBorder="1" applyAlignment="1"/>
    <xf numFmtId="44" fontId="7" fillId="3" borderId="21" xfId="2" applyFont="1" applyFill="1" applyBorder="1" applyAlignment="1"/>
    <xf numFmtId="0" fontId="7" fillId="3" borderId="21" xfId="0" applyFont="1" applyFill="1" applyBorder="1" applyAlignment="1">
      <alignment vertical="center"/>
    </xf>
    <xf numFmtId="2" fontId="5" fillId="0" borderId="8" xfId="2" applyNumberFormat="1" applyFont="1" applyBorder="1" applyAlignment="1"/>
    <xf numFmtId="0" fontId="5" fillId="0" borderId="22" xfId="0" applyFont="1" applyBorder="1" applyAlignment="1">
      <alignment horizontal="left"/>
    </xf>
    <xf numFmtId="2" fontId="5" fillId="0" borderId="12" xfId="2" applyNumberFormat="1" applyFont="1" applyBorder="1" applyAlignment="1"/>
    <xf numFmtId="0" fontId="5" fillId="0" borderId="23" xfId="0" applyFont="1" applyBorder="1" applyAlignment="1">
      <alignment horizontal="left"/>
    </xf>
    <xf numFmtId="2" fontId="5" fillId="0" borderId="13" xfId="2" applyNumberFormat="1" applyFont="1" applyBorder="1" applyAlignment="1"/>
    <xf numFmtId="2" fontId="6" fillId="0" borderId="5" xfId="2" applyNumberFormat="1" applyFont="1" applyBorder="1" applyAlignment="1"/>
    <xf numFmtId="2" fontId="6" fillId="0" borderId="12" xfId="2" applyNumberFormat="1" applyFont="1" applyBorder="1" applyAlignment="1"/>
    <xf numFmtId="2" fontId="6" fillId="0" borderId="24" xfId="2" applyNumberFormat="1" applyFont="1" applyBorder="1" applyAlignment="1"/>
    <xf numFmtId="2" fontId="6" fillId="0" borderId="25" xfId="2" applyNumberFormat="1" applyFont="1" applyBorder="1" applyAlignment="1"/>
    <xf numFmtId="2" fontId="6" fillId="0" borderId="26" xfId="2" applyNumberFormat="1" applyFont="1" applyBorder="1" applyAlignment="1"/>
    <xf numFmtId="0" fontId="6" fillId="0" borderId="23" xfId="0" applyFont="1" applyBorder="1" applyAlignment="1">
      <alignment horizontal="left"/>
    </xf>
    <xf numFmtId="2" fontId="6" fillId="0" borderId="10" xfId="2" applyNumberFormat="1" applyFont="1" applyBorder="1" applyAlignment="1"/>
    <xf numFmtId="2" fontId="6" fillId="0" borderId="14" xfId="2" applyNumberFormat="1" applyFont="1" applyBorder="1" applyAlignment="1"/>
    <xf numFmtId="2" fontId="6" fillId="0" borderId="23" xfId="2" applyNumberFormat="1" applyFont="1" applyBorder="1" applyAlignment="1"/>
    <xf numFmtId="0" fontId="5" fillId="0" borderId="23" xfId="0" applyFont="1" applyBorder="1" applyAlignment="1">
      <alignment horizontal="left" wrapText="1"/>
    </xf>
    <xf numFmtId="2" fontId="6" fillId="0" borderId="18" xfId="2" applyNumberFormat="1" applyFont="1" applyBorder="1" applyAlignment="1"/>
    <xf numFmtId="2" fontId="6" fillId="0" borderId="27" xfId="2" applyNumberFormat="1" applyFont="1" applyBorder="1" applyAlignment="1"/>
    <xf numFmtId="2" fontId="6" fillId="0" borderId="13" xfId="2" applyNumberFormat="1" applyFont="1" applyBorder="1" applyAlignment="1"/>
    <xf numFmtId="2" fontId="6" fillId="0" borderId="28" xfId="2" applyNumberFormat="1" applyFont="1" applyBorder="1" applyAlignment="1"/>
    <xf numFmtId="0" fontId="6" fillId="0" borderId="27" xfId="0" applyFont="1" applyBorder="1" applyAlignment="1">
      <alignment horizontal="left"/>
    </xf>
    <xf numFmtId="4" fontId="7" fillId="3" borderId="29" xfId="2" applyNumberFormat="1" applyFont="1" applyFill="1" applyBorder="1"/>
    <xf numFmtId="4" fontId="7" fillId="3" borderId="30" xfId="2" applyNumberFormat="1" applyFont="1" applyFill="1" applyBorder="1"/>
    <xf numFmtId="4" fontId="7" fillId="3" borderId="31" xfId="2" applyNumberFormat="1" applyFont="1" applyFill="1" applyBorder="1"/>
    <xf numFmtId="4" fontId="5" fillId="0" borderId="32" xfId="2" applyNumberFormat="1" applyFont="1" applyBorder="1"/>
    <xf numFmtId="4" fontId="5" fillId="0" borderId="33" xfId="2" applyNumberFormat="1" applyFont="1" applyBorder="1"/>
    <xf numFmtId="4" fontId="5" fillId="0" borderId="8" xfId="2" applyNumberFormat="1" applyFont="1" applyBorder="1"/>
    <xf numFmtId="0" fontId="5" fillId="0" borderId="8" xfId="0" applyFont="1" applyBorder="1" applyAlignment="1">
      <alignment horizontal="left" wrapText="1" indent="2"/>
    </xf>
    <xf numFmtId="4" fontId="5" fillId="0" borderId="13" xfId="2" applyNumberFormat="1" applyFont="1" applyBorder="1"/>
    <xf numFmtId="4" fontId="5" fillId="0" borderId="12" xfId="2" applyNumberFormat="1" applyFont="1" applyBorder="1"/>
    <xf numFmtId="0" fontId="5" fillId="0" borderId="12" xfId="0" applyFont="1" applyBorder="1" applyAlignment="1">
      <alignment horizontal="left" indent="2"/>
    </xf>
    <xf numFmtId="0" fontId="5" fillId="0" borderId="12" xfId="0" applyFont="1" applyBorder="1" applyAlignment="1">
      <alignment horizontal="left" wrapText="1" indent="2"/>
    </xf>
    <xf numFmtId="0" fontId="5" fillId="0" borderId="13" xfId="0" applyFont="1" applyBorder="1" applyAlignment="1">
      <alignment horizontal="left" indent="2"/>
    </xf>
    <xf numFmtId="4" fontId="6" fillId="0" borderId="4" xfId="2" applyNumberFormat="1" applyFont="1" applyBorder="1"/>
    <xf numFmtId="4" fontId="6" fillId="0" borderId="34" xfId="2" applyNumberFormat="1" applyFont="1" applyBorder="1"/>
    <xf numFmtId="4" fontId="6" fillId="0" borderId="34" xfId="0" applyNumberFormat="1" applyFont="1" applyBorder="1"/>
    <xf numFmtId="4" fontId="6" fillId="0" borderId="21" xfId="2" applyNumberFormat="1" applyFont="1" applyBorder="1" applyAlignment="1"/>
    <xf numFmtId="0" fontId="6" fillId="0" borderId="34" xfId="0" applyFont="1" applyBorder="1" applyAlignment="1">
      <alignment horizontal="left" indent="1"/>
    </xf>
    <xf numFmtId="4" fontId="5" fillId="0" borderId="23" xfId="2" applyNumberFormat="1" applyFont="1" applyBorder="1"/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4" fontId="5" fillId="0" borderId="35" xfId="2" applyNumberFormat="1" applyFont="1" applyBorder="1"/>
    <xf numFmtId="0" fontId="5" fillId="0" borderId="13" xfId="0" applyFont="1" applyBorder="1" applyAlignment="1">
      <alignment horizontal="left"/>
    </xf>
    <xf numFmtId="4" fontId="6" fillId="0" borderId="31" xfId="2" applyNumberFormat="1" applyFont="1" applyBorder="1"/>
    <xf numFmtId="0" fontId="6" fillId="0" borderId="34" xfId="0" applyFont="1" applyBorder="1" applyAlignment="1">
      <alignment horizontal="left"/>
    </xf>
    <xf numFmtId="4" fontId="6" fillId="0" borderId="20" xfId="2" applyNumberFormat="1" applyFont="1" applyBorder="1"/>
    <xf numFmtId="4" fontId="6" fillId="0" borderId="36" xfId="2" applyNumberFormat="1" applyFont="1" applyBorder="1"/>
    <xf numFmtId="4" fontId="6" fillId="0" borderId="30" xfId="2" applyNumberFormat="1" applyFont="1" applyBorder="1"/>
    <xf numFmtId="0" fontId="5" fillId="0" borderId="8" xfId="0" applyFont="1" applyBorder="1" applyAlignment="1">
      <alignment horizontal="left" indent="2"/>
    </xf>
    <xf numFmtId="4" fontId="6" fillId="0" borderId="4" xfId="2" applyNumberFormat="1" applyFont="1" applyBorder="1" applyAlignment="1"/>
    <xf numFmtId="4" fontId="6" fillId="0" borderId="20" xfId="2" applyNumberFormat="1" applyFont="1" applyBorder="1" applyAlignment="1"/>
    <xf numFmtId="4" fontId="6" fillId="0" borderId="36" xfId="2" applyNumberFormat="1" applyFont="1" applyBorder="1" applyAlignment="1"/>
    <xf numFmtId="4" fontId="6" fillId="0" borderId="30" xfId="2" applyNumberFormat="1" applyFont="1" applyBorder="1" applyAlignment="1"/>
    <xf numFmtId="4" fontId="6" fillId="0" borderId="30" xfId="0" applyNumberFormat="1" applyFont="1" applyBorder="1"/>
    <xf numFmtId="4" fontId="6" fillId="0" borderId="31" xfId="2" applyNumberFormat="1" applyFont="1" applyBorder="1" applyAlignment="1"/>
    <xf numFmtId="4" fontId="5" fillId="2" borderId="13" xfId="2" applyNumberFormat="1" applyFont="1" applyFill="1" applyBorder="1"/>
    <xf numFmtId="4" fontId="5" fillId="2" borderId="12" xfId="2" applyNumberFormat="1" applyFont="1" applyFill="1" applyBorder="1"/>
    <xf numFmtId="0" fontId="5" fillId="2" borderId="12" xfId="0" applyFont="1" applyFill="1" applyBorder="1" applyAlignment="1">
      <alignment horizontal="left" indent="2"/>
    </xf>
    <xf numFmtId="0" fontId="5" fillId="2" borderId="13" xfId="0" applyFont="1" applyFill="1" applyBorder="1" applyAlignment="1">
      <alignment horizontal="left" indent="2"/>
    </xf>
    <xf numFmtId="4" fontId="5" fillId="0" borderId="37" xfId="2" applyNumberFormat="1" applyFont="1" applyBorder="1"/>
    <xf numFmtId="0" fontId="0" fillId="0" borderId="38" xfId="0" applyBorder="1"/>
    <xf numFmtId="4" fontId="6" fillId="0" borderId="21" xfId="2" applyNumberFormat="1" applyFont="1" applyBorder="1"/>
    <xf numFmtId="4" fontId="6" fillId="0" borderId="39" xfId="2" applyNumberFormat="1" applyFont="1" applyBorder="1"/>
    <xf numFmtId="4" fontId="6" fillId="0" borderId="40" xfId="2" applyNumberFormat="1" applyFont="1" applyBorder="1"/>
    <xf numFmtId="4" fontId="6" fillId="0" borderId="41" xfId="2" applyNumberFormat="1" applyFont="1" applyBorder="1"/>
    <xf numFmtId="4" fontId="6" fillId="0" borderId="41" xfId="0" applyNumberFormat="1" applyFont="1" applyBorder="1"/>
    <xf numFmtId="4" fontId="6" fillId="0" borderId="42" xfId="2" applyNumberFormat="1" applyFont="1" applyBorder="1" applyAlignment="1"/>
    <xf numFmtId="0" fontId="6" fillId="0" borderId="28" xfId="0" applyFont="1" applyBorder="1" applyAlignment="1">
      <alignment horizontal="left"/>
    </xf>
    <xf numFmtId="4" fontId="7" fillId="5" borderId="34" xfId="1" applyNumberFormat="1" applyFont="1" applyFill="1" applyBorder="1" applyAlignment="1">
      <alignment horizontal="center"/>
    </xf>
    <xf numFmtId="4" fontId="7" fillId="3" borderId="43" xfId="1" applyNumberFormat="1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left" vertical="center"/>
    </xf>
    <xf numFmtId="4" fontId="7" fillId="5" borderId="44" xfId="1" applyNumberFormat="1" applyFont="1" applyFill="1" applyBorder="1" applyAlignment="1">
      <alignment horizontal="center" vertical="center"/>
    </xf>
    <xf numFmtId="4" fontId="7" fillId="5" borderId="30" xfId="1" applyNumberFormat="1" applyFont="1" applyFill="1" applyBorder="1" applyAlignment="1">
      <alignment horizontal="center" vertical="center"/>
    </xf>
    <xf numFmtId="4" fontId="7" fillId="5" borderId="31" xfId="1" applyNumberFormat="1" applyFont="1" applyFill="1" applyBorder="1" applyAlignment="1">
      <alignment horizontal="center" vertical="center"/>
    </xf>
    <xf numFmtId="4" fontId="7" fillId="3" borderId="45" xfId="1" applyNumberFormat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center" wrapText="1" readingOrder="1"/>
    </xf>
    <xf numFmtId="49" fontId="8" fillId="0" borderId="0" xfId="0" applyNumberFormat="1" applyFont="1" applyAlignment="1">
      <alignment horizontal="center" wrapText="1" readingOrder="1"/>
    </xf>
    <xf numFmtId="49" fontId="8" fillId="0" borderId="46" xfId="0" applyNumberFormat="1" applyFont="1" applyBorder="1" applyAlignment="1">
      <alignment horizontal="center" wrapText="1" readingOrder="1"/>
    </xf>
    <xf numFmtId="0" fontId="5" fillId="0" borderId="0" xfId="0" applyFont="1" applyAlignment="1">
      <alignment horizontal="center"/>
    </xf>
    <xf numFmtId="0" fontId="5" fillId="0" borderId="46" xfId="0" applyFont="1" applyBorder="1" applyAlignment="1">
      <alignment horizontal="center"/>
    </xf>
    <xf numFmtId="0" fontId="9" fillId="0" borderId="0" xfId="0" applyFont="1" applyAlignment="1">
      <alignment horizontal="center" wrapText="1" readingOrder="1"/>
    </xf>
    <xf numFmtId="0" fontId="9" fillId="0" borderId="46" xfId="0" applyFont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57150</xdr:rowOff>
    </xdr:from>
    <xdr:ext cx="2337320" cy="633692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E251C3EE-F3EC-49EC-B829-95D041DEEA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71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872779</xdr:colOff>
      <xdr:row>101</xdr:row>
      <xdr:rowOff>44491</xdr:rowOff>
    </xdr:from>
    <xdr:ext cx="992617" cy="876772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507A13EC-77D6-4567-BD3B-9E42052B80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479" y="19284991"/>
          <a:ext cx="992617" cy="8767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8D01-6695-4F65-BF47-47FEB8EAA4D7}">
  <dimension ref="A1:I111"/>
  <sheetViews>
    <sheetView tabSelected="1" topLeftCell="A13" workbookViewId="0">
      <selection activeCell="F105" sqref="F105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4.140625" customWidth="1"/>
    <col min="6" max="6" width="16.28515625" customWidth="1"/>
    <col min="7" max="7" width="15.7109375" customWidth="1"/>
    <col min="8" max="8" width="15.28515625" bestFit="1" customWidth="1"/>
    <col min="9" max="9" width="14.42578125" bestFit="1" customWidth="1"/>
  </cols>
  <sheetData>
    <row r="1" spans="1:9" x14ac:dyDescent="0.25">
      <c r="B1" s="1"/>
      <c r="C1" s="1"/>
      <c r="D1" s="133"/>
      <c r="E1" s="132"/>
      <c r="F1" s="132"/>
      <c r="G1" s="132"/>
      <c r="H1" s="1"/>
    </row>
    <row r="2" spans="1:9" x14ac:dyDescent="0.25">
      <c r="B2" s="1"/>
      <c r="C2" s="1"/>
      <c r="D2" s="133"/>
      <c r="E2" s="132"/>
      <c r="F2" s="132"/>
      <c r="G2" s="132"/>
      <c r="H2" s="1"/>
    </row>
    <row r="3" spans="1:9" x14ac:dyDescent="0.25">
      <c r="B3" s="1"/>
      <c r="C3" s="1"/>
      <c r="D3" s="133"/>
      <c r="E3" s="132"/>
      <c r="F3" s="132"/>
      <c r="G3" s="132"/>
      <c r="H3" s="1"/>
    </row>
    <row r="4" spans="1:9" x14ac:dyDescent="0.25">
      <c r="B4" s="1"/>
      <c r="C4" s="1"/>
      <c r="D4" s="132"/>
      <c r="E4" s="132"/>
      <c r="F4" s="132"/>
      <c r="G4" s="132"/>
      <c r="H4" s="1"/>
    </row>
    <row r="5" spans="1:9" ht="15.75" x14ac:dyDescent="0.25">
      <c r="A5" s="131" t="s">
        <v>101</v>
      </c>
      <c r="B5" s="130"/>
      <c r="C5" s="130"/>
      <c r="D5" s="130"/>
      <c r="E5" s="130"/>
      <c r="F5" s="130"/>
      <c r="G5" s="130"/>
      <c r="H5" s="130"/>
    </row>
    <row r="6" spans="1:9" ht="15.75" x14ac:dyDescent="0.25">
      <c r="A6" s="131" t="s">
        <v>100</v>
      </c>
      <c r="B6" s="130"/>
      <c r="C6" s="130"/>
      <c r="D6" s="130"/>
      <c r="E6" s="130"/>
      <c r="F6" s="130"/>
      <c r="G6" s="130"/>
      <c r="H6" s="130"/>
    </row>
    <row r="7" spans="1:9" ht="15.75" x14ac:dyDescent="0.25">
      <c r="A7" s="129" t="s">
        <v>99</v>
      </c>
      <c r="B7" s="128"/>
      <c r="C7" s="128"/>
      <c r="D7" s="128"/>
      <c r="E7" s="128"/>
      <c r="F7" s="128"/>
      <c r="G7" s="128"/>
      <c r="H7" s="128"/>
    </row>
    <row r="8" spans="1:9" ht="15.75" x14ac:dyDescent="0.25">
      <c r="A8" s="127" t="s">
        <v>98</v>
      </c>
      <c r="B8" s="126"/>
      <c r="C8" s="126"/>
      <c r="D8" s="126"/>
      <c r="E8" s="126"/>
      <c r="F8" s="126"/>
      <c r="G8" s="126"/>
      <c r="H8" s="126"/>
    </row>
    <row r="9" spans="1:9" ht="15.75" x14ac:dyDescent="0.25">
      <c r="A9" s="125" t="s">
        <v>97</v>
      </c>
      <c r="B9" s="125"/>
      <c r="C9" s="125"/>
      <c r="D9" s="125"/>
      <c r="E9" s="125"/>
      <c r="F9" s="125"/>
      <c r="G9" s="125"/>
      <c r="H9" s="125"/>
    </row>
    <row r="10" spans="1:9" ht="15.75" x14ac:dyDescent="0.25">
      <c r="A10" s="125" t="s">
        <v>96</v>
      </c>
      <c r="B10" s="125"/>
      <c r="C10" s="125"/>
      <c r="D10" s="125"/>
      <c r="E10" s="125"/>
      <c r="F10" s="125"/>
      <c r="G10" s="125"/>
      <c r="H10" s="125"/>
    </row>
    <row r="11" spans="1:9" ht="3" customHeight="1" thickBot="1" x14ac:dyDescent="0.3">
      <c r="A11" s="124"/>
      <c r="B11" s="9"/>
      <c r="C11" s="9"/>
      <c r="D11" s="12"/>
      <c r="E11" s="12"/>
      <c r="F11" s="12"/>
      <c r="G11" s="12"/>
      <c r="H11" s="12"/>
    </row>
    <row r="12" spans="1:9" ht="16.5" thickBot="1" x14ac:dyDescent="0.3">
      <c r="A12" s="123" t="s">
        <v>95</v>
      </c>
      <c r="B12" s="122" t="s">
        <v>94</v>
      </c>
      <c r="C12" s="122" t="s">
        <v>93</v>
      </c>
      <c r="D12" s="121" t="s">
        <v>92</v>
      </c>
      <c r="E12" s="120"/>
      <c r="F12" s="120"/>
      <c r="G12" s="120"/>
      <c r="H12" s="119"/>
    </row>
    <row r="13" spans="1:9" ht="15.75" customHeight="1" thickBot="1" x14ac:dyDescent="0.3">
      <c r="A13" s="118"/>
      <c r="B13" s="117"/>
      <c r="C13" s="117"/>
      <c r="D13" s="116" t="s">
        <v>91</v>
      </c>
      <c r="E13" s="116" t="s">
        <v>90</v>
      </c>
      <c r="F13" s="116" t="s">
        <v>89</v>
      </c>
      <c r="G13" s="116" t="s">
        <v>88</v>
      </c>
      <c r="H13" s="116" t="s">
        <v>87</v>
      </c>
    </row>
    <row r="14" spans="1:9" ht="16.5" thickBot="1" x14ac:dyDescent="0.3">
      <c r="A14" s="115" t="s">
        <v>86</v>
      </c>
      <c r="B14" s="102">
        <f>B15+B21+B31+B57</f>
        <v>707103172</v>
      </c>
      <c r="C14" s="102">
        <f>C15+C21+C31+C57</f>
        <v>726551854</v>
      </c>
      <c r="D14" s="95">
        <f>D15+D21+D31+D57</f>
        <v>47520018.649999999</v>
      </c>
      <c r="E14" s="95">
        <f>E15+E21+E31+E57</f>
        <v>48994651.360000007</v>
      </c>
      <c r="F14" s="94">
        <f>+F15+F21+F31+F41+F49+F57</f>
        <v>53533407.859999999</v>
      </c>
      <c r="G14" s="94">
        <f>+G15+G21+G31+G41+G49+G57</f>
        <v>50900883.500000007</v>
      </c>
      <c r="H14" s="81">
        <f>H15+H21+H31+H57</f>
        <v>200948961.37</v>
      </c>
      <c r="I14" s="1"/>
    </row>
    <row r="15" spans="1:9" ht="16.5" thickBot="1" x14ac:dyDescent="0.3">
      <c r="A15" s="84" t="s">
        <v>85</v>
      </c>
      <c r="B15" s="114">
        <f>B16+B17+B18+B20</f>
        <v>622525502</v>
      </c>
      <c r="C15" s="113">
        <f>SUM(C16:C20)</f>
        <v>642525502</v>
      </c>
      <c r="D15" s="112">
        <f>SUM(D16:D20)</f>
        <v>44242725.509999998</v>
      </c>
      <c r="E15" s="111">
        <f>+E16+E17+E18+E19+E20</f>
        <v>44055307.120000005</v>
      </c>
      <c r="F15" s="110">
        <f>+F16+F17+F18+F19+F20</f>
        <v>44339361.18</v>
      </c>
      <c r="G15" s="110">
        <f>+G16+G17+G18+G19+G20</f>
        <v>45300574.010000005</v>
      </c>
      <c r="H15" s="109">
        <f>SUM(H16:H20)</f>
        <v>177937967.82000002</v>
      </c>
      <c r="I15" s="108"/>
    </row>
    <row r="16" spans="1:9" ht="15.75" x14ac:dyDescent="0.25">
      <c r="A16" s="79" t="s">
        <v>84</v>
      </c>
      <c r="B16" s="75">
        <v>479816671</v>
      </c>
      <c r="C16" s="75">
        <v>509385954</v>
      </c>
      <c r="D16" s="75">
        <v>38049990.75</v>
      </c>
      <c r="E16" s="75">
        <v>37896019.240000002</v>
      </c>
      <c r="F16" s="75">
        <v>38166545.780000001</v>
      </c>
      <c r="G16" s="75">
        <v>38909490.75</v>
      </c>
      <c r="H16" s="107">
        <f>+D16+E16+F16+G16</f>
        <v>153022046.52000001</v>
      </c>
    </row>
    <row r="17" spans="1:8" ht="15.75" x14ac:dyDescent="0.25">
      <c r="A17" s="77" t="s">
        <v>83</v>
      </c>
      <c r="B17" s="75">
        <v>75046735</v>
      </c>
      <c r="C17" s="76">
        <v>65477452</v>
      </c>
      <c r="D17" s="76">
        <v>394000</v>
      </c>
      <c r="E17" s="75">
        <v>394000</v>
      </c>
      <c r="F17" s="75">
        <v>374912.3</v>
      </c>
      <c r="G17" s="75">
        <v>455272.67</v>
      </c>
      <c r="H17" s="24">
        <f>+D17+E17+F17+G17</f>
        <v>1618184.97</v>
      </c>
    </row>
    <row r="18" spans="1:8" ht="15.75" x14ac:dyDescent="0.25">
      <c r="A18" s="77" t="s">
        <v>82</v>
      </c>
      <c r="B18" s="75">
        <v>300000</v>
      </c>
      <c r="C18" s="76">
        <v>300000</v>
      </c>
      <c r="D18" s="76">
        <v>0</v>
      </c>
      <c r="E18" s="76">
        <v>0</v>
      </c>
      <c r="F18" s="76">
        <v>0</v>
      </c>
      <c r="G18" s="76">
        <v>0</v>
      </c>
      <c r="H18" s="24">
        <f>+D18+E18+F18+G18</f>
        <v>0</v>
      </c>
    </row>
    <row r="19" spans="1:8" ht="13.5" customHeight="1" x14ac:dyDescent="0.25">
      <c r="A19" s="77" t="s">
        <v>81</v>
      </c>
      <c r="B19" s="75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24">
        <f>+D19+E19+F19+G19</f>
        <v>0</v>
      </c>
    </row>
    <row r="20" spans="1:8" ht="14.25" customHeight="1" thickBot="1" x14ac:dyDescent="0.3">
      <c r="A20" s="96" t="s">
        <v>80</v>
      </c>
      <c r="B20" s="75">
        <v>67362096</v>
      </c>
      <c r="C20" s="73">
        <v>67362096</v>
      </c>
      <c r="D20" s="73">
        <v>5798734.7599999998</v>
      </c>
      <c r="E20" s="72">
        <v>5765287.8799999999</v>
      </c>
      <c r="F20" s="72">
        <v>5797903.0999999996</v>
      </c>
      <c r="G20" s="72">
        <v>5935810.5899999999</v>
      </c>
      <c r="H20" s="24">
        <f>+D20+E20+F20+G20</f>
        <v>23297736.330000002</v>
      </c>
    </row>
    <row r="21" spans="1:8" ht="14.25" customHeight="1" thickBot="1" x14ac:dyDescent="0.3">
      <c r="A21" s="84" t="s">
        <v>79</v>
      </c>
      <c r="B21" s="102">
        <f>B22+B23+B24+B25+B26+B27+B28+B29+B30</f>
        <v>64486869</v>
      </c>
      <c r="C21" s="101">
        <f>SUM(C22:C30)</f>
        <v>62896892</v>
      </c>
      <c r="D21" s="95">
        <f>SUM(D22:D30)</f>
        <v>3277293.14</v>
      </c>
      <c r="E21" s="94">
        <f>SUM(E22:E30)</f>
        <v>4334557.74</v>
      </c>
      <c r="F21" s="93">
        <f>+F22+F23+F24+F25+F26+F27+F28+F29+F30</f>
        <v>7235896.5099999998</v>
      </c>
      <c r="G21" s="93">
        <f>+G22+G23+G24+G25+G26+G27+G28+G29+G30</f>
        <v>5355189.4700000007</v>
      </c>
      <c r="H21" s="80">
        <f>SUM(H22:H30)</f>
        <v>20202936.859999999</v>
      </c>
    </row>
    <row r="22" spans="1:8" ht="13.5" customHeight="1" x14ac:dyDescent="0.25">
      <c r="A22" s="106" t="s">
        <v>78</v>
      </c>
      <c r="B22" s="75">
        <v>32850000</v>
      </c>
      <c r="C22" s="75">
        <v>34229000</v>
      </c>
      <c r="D22" s="103">
        <v>2724079.62</v>
      </c>
      <c r="E22" s="103">
        <v>2940620.11</v>
      </c>
      <c r="F22" s="103">
        <v>3010421.98</v>
      </c>
      <c r="G22" s="103">
        <v>3109330.71</v>
      </c>
      <c r="H22" s="39">
        <f>+D22+E22+F22+G22</f>
        <v>11784452.420000002</v>
      </c>
    </row>
    <row r="23" spans="1:8" ht="13.5" customHeight="1" x14ac:dyDescent="0.25">
      <c r="A23" s="105" t="s">
        <v>77</v>
      </c>
      <c r="B23" s="75">
        <v>950000</v>
      </c>
      <c r="C23" s="75">
        <v>629799</v>
      </c>
      <c r="D23" s="104">
        <v>0</v>
      </c>
      <c r="E23" s="104">
        <v>0</v>
      </c>
      <c r="F23" s="104">
        <v>36555.24</v>
      </c>
      <c r="G23" s="103">
        <v>52362.5</v>
      </c>
      <c r="H23" s="39">
        <f>+D23+E23+F23+G23</f>
        <v>88917.739999999991</v>
      </c>
    </row>
    <row r="24" spans="1:8" ht="13.5" customHeight="1" x14ac:dyDescent="0.25">
      <c r="A24" s="105" t="s">
        <v>76</v>
      </c>
      <c r="B24" s="75">
        <v>3000000</v>
      </c>
      <c r="C24" s="75">
        <v>3500000</v>
      </c>
      <c r="D24" s="104">
        <v>0</v>
      </c>
      <c r="E24" s="103">
        <v>126600</v>
      </c>
      <c r="F24" s="103">
        <v>187850</v>
      </c>
      <c r="G24" s="103">
        <v>498394.5</v>
      </c>
      <c r="H24" s="39">
        <f>+D24+E24+F24+G24</f>
        <v>812844.5</v>
      </c>
    </row>
    <row r="25" spans="1:8" ht="14.25" customHeight="1" x14ac:dyDescent="0.25">
      <c r="A25" s="105" t="s">
        <v>75</v>
      </c>
      <c r="B25" s="75">
        <v>1107869</v>
      </c>
      <c r="C25" s="75">
        <v>1349869</v>
      </c>
      <c r="D25" s="104">
        <v>0</v>
      </c>
      <c r="E25" s="103">
        <v>36000</v>
      </c>
      <c r="F25" s="103">
        <v>20000</v>
      </c>
      <c r="G25" s="103">
        <v>216401.36</v>
      </c>
      <c r="H25" s="39">
        <f>+D25+E25+F25+G25</f>
        <v>272401.36</v>
      </c>
    </row>
    <row r="26" spans="1:8" ht="13.5" customHeight="1" x14ac:dyDescent="0.25">
      <c r="A26" s="105" t="s">
        <v>74</v>
      </c>
      <c r="B26" s="75">
        <v>2740000</v>
      </c>
      <c r="C26" s="75">
        <v>3165600.01</v>
      </c>
      <c r="D26" s="104">
        <v>236000</v>
      </c>
      <c r="E26" s="103">
        <v>236000</v>
      </c>
      <c r="F26" s="103">
        <v>236000</v>
      </c>
      <c r="G26" s="103">
        <v>357495</v>
      </c>
      <c r="H26" s="39">
        <f>+D26+E26+F26+G26</f>
        <v>1065495</v>
      </c>
    </row>
    <row r="27" spans="1:8" ht="13.5" customHeight="1" x14ac:dyDescent="0.25">
      <c r="A27" s="77" t="s">
        <v>73</v>
      </c>
      <c r="B27" s="75">
        <v>5450000</v>
      </c>
      <c r="C27" s="75">
        <v>4547393</v>
      </c>
      <c r="D27" s="76">
        <v>317213.52</v>
      </c>
      <c r="E27" s="75">
        <v>318713.52</v>
      </c>
      <c r="F27" s="75">
        <v>309132.99</v>
      </c>
      <c r="G27" s="75">
        <v>305150.98</v>
      </c>
      <c r="H27" s="39">
        <f>+D27+E27+F27+G27</f>
        <v>1250211.01</v>
      </c>
    </row>
    <row r="28" spans="1:8" ht="29.25" customHeight="1" x14ac:dyDescent="0.25">
      <c r="A28" s="78" t="s">
        <v>72</v>
      </c>
      <c r="B28" s="75">
        <v>2600000</v>
      </c>
      <c r="C28" s="75">
        <v>2389130</v>
      </c>
      <c r="D28" s="76">
        <v>0</v>
      </c>
      <c r="E28" s="76">
        <v>0</v>
      </c>
      <c r="F28" s="76">
        <v>620285.35</v>
      </c>
      <c r="G28" s="75">
        <v>280014</v>
      </c>
      <c r="H28" s="39">
        <f>+D28+E28+F28+G28</f>
        <v>900299.35</v>
      </c>
    </row>
    <row r="29" spans="1:8" ht="14.25" customHeight="1" x14ac:dyDescent="0.25">
      <c r="A29" s="77" t="s">
        <v>71</v>
      </c>
      <c r="B29" s="75">
        <v>10980000</v>
      </c>
      <c r="C29" s="75">
        <v>9816100.9900000002</v>
      </c>
      <c r="D29" s="76">
        <v>0</v>
      </c>
      <c r="E29" s="75">
        <v>534624.11</v>
      </c>
      <c r="F29" s="75">
        <v>1964167.67</v>
      </c>
      <c r="G29" s="75">
        <v>315544.07</v>
      </c>
      <c r="H29" s="39">
        <f>+D29+E29+F29+G29</f>
        <v>2814335.8499999996</v>
      </c>
    </row>
    <row r="30" spans="1:8" ht="15" customHeight="1" thickBot="1" x14ac:dyDescent="0.3">
      <c r="A30" s="96" t="s">
        <v>70</v>
      </c>
      <c r="B30" s="75">
        <v>4809000</v>
      </c>
      <c r="C30" s="75">
        <v>3270000</v>
      </c>
      <c r="D30" s="73">
        <v>0</v>
      </c>
      <c r="E30" s="72">
        <v>142000</v>
      </c>
      <c r="F30" s="72">
        <v>851483.28</v>
      </c>
      <c r="G30" s="72">
        <v>220496.35</v>
      </c>
      <c r="H30" s="39">
        <f>+D30+E30+F30+G30</f>
        <v>1213979.6300000001</v>
      </c>
    </row>
    <row r="31" spans="1:8" ht="15.75" customHeight="1" thickBot="1" x14ac:dyDescent="0.3">
      <c r="A31" s="84" t="s">
        <v>69</v>
      </c>
      <c r="B31" s="102">
        <f>B32+B33+B34+B35+B36+B37+B38+B40</f>
        <v>18742931</v>
      </c>
      <c r="C31" s="101">
        <f>+C32+C33+C34+C35+C36+C37+C38+C39+C40</f>
        <v>14758983</v>
      </c>
      <c r="D31" s="100">
        <f>D32+D33+D34+D35+D36+D37+D38+D40</f>
        <v>0</v>
      </c>
      <c r="E31" s="99">
        <f>E32+E33+E34+E35+E36+E37+E38+E40</f>
        <v>143951.5</v>
      </c>
      <c r="F31" s="98">
        <f>+F32+F33+F34+F35+F36+F37+F38+F39+F40</f>
        <v>1252571.8399999999</v>
      </c>
      <c r="G31" s="98">
        <f>+G32+G33+G34+G35+G36+G37+G38+G39+G40</f>
        <v>14070</v>
      </c>
      <c r="H31" s="97">
        <f>H32+H33+H34+H35+H36+H37+H38+H40</f>
        <v>1410593.3399999999</v>
      </c>
    </row>
    <row r="32" spans="1:8" ht="15" customHeight="1" x14ac:dyDescent="0.25">
      <c r="A32" s="79" t="s">
        <v>68</v>
      </c>
      <c r="B32" s="75">
        <v>1340000</v>
      </c>
      <c r="C32" s="75">
        <v>860826</v>
      </c>
      <c r="D32" s="75">
        <v>0</v>
      </c>
      <c r="E32" s="75">
        <v>0</v>
      </c>
      <c r="F32" s="75">
        <v>83139.570000000007</v>
      </c>
      <c r="G32" s="75">
        <v>10620</v>
      </c>
      <c r="H32" s="39">
        <f>+D32+E32+F32+G32</f>
        <v>93759.57</v>
      </c>
    </row>
    <row r="33" spans="1:8" ht="13.5" customHeight="1" x14ac:dyDescent="0.25">
      <c r="A33" s="77" t="s">
        <v>67</v>
      </c>
      <c r="B33" s="75">
        <v>240000</v>
      </c>
      <c r="C33" s="75">
        <v>573753</v>
      </c>
      <c r="D33" s="76">
        <v>0</v>
      </c>
      <c r="E33" s="76">
        <v>0</v>
      </c>
      <c r="F33" s="76">
        <v>33252.36</v>
      </c>
      <c r="G33" s="75">
        <v>0</v>
      </c>
      <c r="H33" s="39">
        <f>+D33+E33+F33+G33</f>
        <v>33252.36</v>
      </c>
    </row>
    <row r="34" spans="1:8" ht="13.5" customHeight="1" x14ac:dyDescent="0.25">
      <c r="A34" s="77" t="s">
        <v>66</v>
      </c>
      <c r="B34" s="75">
        <v>1120000</v>
      </c>
      <c r="C34" s="75">
        <v>599369</v>
      </c>
      <c r="D34" s="76">
        <v>0</v>
      </c>
      <c r="E34" s="75">
        <v>55607.5</v>
      </c>
      <c r="F34" s="75">
        <v>148760.24</v>
      </c>
      <c r="G34" s="75">
        <v>3450</v>
      </c>
      <c r="H34" s="39">
        <f>+D34+E34+F34+G34</f>
        <v>207817.74</v>
      </c>
    </row>
    <row r="35" spans="1:8" ht="15" customHeight="1" x14ac:dyDescent="0.25">
      <c r="A35" s="77" t="s">
        <v>65</v>
      </c>
      <c r="B35" s="75">
        <v>0</v>
      </c>
      <c r="C35" s="75">
        <v>0</v>
      </c>
      <c r="D35" s="76">
        <v>0</v>
      </c>
      <c r="E35" s="76">
        <v>0</v>
      </c>
      <c r="F35" s="76">
        <v>0</v>
      </c>
      <c r="G35" s="75">
        <v>0</v>
      </c>
      <c r="H35" s="39">
        <f>+D35+E35+F35+G35</f>
        <v>0</v>
      </c>
    </row>
    <row r="36" spans="1:8" ht="15" customHeight="1" x14ac:dyDescent="0.25">
      <c r="A36" s="77" t="s">
        <v>64</v>
      </c>
      <c r="B36" s="75">
        <v>510000</v>
      </c>
      <c r="C36" s="75">
        <v>83464</v>
      </c>
      <c r="D36" s="76">
        <v>0</v>
      </c>
      <c r="E36" s="76">
        <v>0</v>
      </c>
      <c r="F36" s="76">
        <v>24407.439999999999</v>
      </c>
      <c r="G36" s="75">
        <v>0</v>
      </c>
      <c r="H36" s="39">
        <f>+D36+E36+F36+G36</f>
        <v>24407.439999999999</v>
      </c>
    </row>
    <row r="37" spans="1:8" ht="15" customHeight="1" x14ac:dyDescent="0.25">
      <c r="A37" s="77" t="s">
        <v>63</v>
      </c>
      <c r="B37" s="75">
        <v>590000</v>
      </c>
      <c r="C37" s="75">
        <v>351974</v>
      </c>
      <c r="D37" s="76">
        <v>0</v>
      </c>
      <c r="E37" s="76">
        <v>0</v>
      </c>
      <c r="F37" s="76">
        <v>24222.17</v>
      </c>
      <c r="G37" s="75">
        <v>0</v>
      </c>
      <c r="H37" s="39">
        <f>+D37+E37+F37+G37</f>
        <v>24222.17</v>
      </c>
    </row>
    <row r="38" spans="1:8" ht="15" customHeight="1" x14ac:dyDescent="0.25">
      <c r="A38" s="78" t="s">
        <v>62</v>
      </c>
      <c r="B38" s="75">
        <v>11010000</v>
      </c>
      <c r="C38" s="75">
        <v>9627212</v>
      </c>
      <c r="D38" s="76">
        <v>0</v>
      </c>
      <c r="E38" s="76">
        <v>0</v>
      </c>
      <c r="F38" s="76">
        <v>52830.28</v>
      </c>
      <c r="G38" s="75">
        <v>0</v>
      </c>
      <c r="H38" s="39">
        <f>+D38+E38+F38+G38</f>
        <v>52830.28</v>
      </c>
    </row>
    <row r="39" spans="1:8" ht="31.5" x14ac:dyDescent="0.25">
      <c r="A39" s="78" t="s">
        <v>61</v>
      </c>
      <c r="B39" s="75">
        <v>0</v>
      </c>
      <c r="C39" s="75">
        <v>0</v>
      </c>
      <c r="D39" s="76">
        <v>0</v>
      </c>
      <c r="E39" s="76">
        <v>0</v>
      </c>
      <c r="F39" s="76">
        <v>0</v>
      </c>
      <c r="G39" s="75">
        <v>0</v>
      </c>
      <c r="H39" s="39">
        <f>+D39+E39+F39+G39</f>
        <v>0</v>
      </c>
    </row>
    <row r="40" spans="1:8" ht="15.75" customHeight="1" thickBot="1" x14ac:dyDescent="0.3">
      <c r="A40" s="96" t="s">
        <v>60</v>
      </c>
      <c r="B40" s="75">
        <v>3932931</v>
      </c>
      <c r="C40" s="75">
        <v>2662385</v>
      </c>
      <c r="D40" s="73">
        <v>0</v>
      </c>
      <c r="E40" s="72">
        <v>88344</v>
      </c>
      <c r="F40" s="72">
        <v>885959.78</v>
      </c>
      <c r="G40" s="72">
        <v>0</v>
      </c>
      <c r="H40" s="39">
        <f>+D40+E40+F40+G40</f>
        <v>974303.78</v>
      </c>
    </row>
    <row r="41" spans="1:8" ht="16.5" thickBot="1" x14ac:dyDescent="0.3">
      <c r="A41" s="92" t="s">
        <v>59</v>
      </c>
      <c r="B41" s="91">
        <f>+B42+B43+B44+B45+B46+B47+B48</f>
        <v>0</v>
      </c>
      <c r="C41" s="95">
        <f>+C42+C43+C44+C45+C46+C47+C48</f>
        <v>0</v>
      </c>
      <c r="D41" s="95">
        <f>+D42+D43+D44+D45+D46+D47+D48</f>
        <v>0</v>
      </c>
      <c r="E41" s="94">
        <f>+E42+E43+E44+E45+E46+E47+E48</f>
        <v>0</v>
      </c>
      <c r="F41" s="93">
        <v>0</v>
      </c>
      <c r="G41" s="93">
        <v>0</v>
      </c>
      <c r="H41" s="80">
        <f>+H42+H43+H44+H45+H46+H47+H48</f>
        <v>0</v>
      </c>
    </row>
    <row r="42" spans="1:8" ht="15.75" x14ac:dyDescent="0.25">
      <c r="A42" s="90" t="s">
        <v>58</v>
      </c>
      <c r="B42" s="75">
        <v>0</v>
      </c>
      <c r="C42" s="75">
        <f>SUM(B42:B42)</f>
        <v>0</v>
      </c>
      <c r="D42" s="75">
        <v>0</v>
      </c>
      <c r="E42" s="75">
        <v>0</v>
      </c>
      <c r="F42" s="75">
        <v>0</v>
      </c>
      <c r="G42" s="75">
        <v>0</v>
      </c>
      <c r="H42" s="39">
        <f>SUM(D42:D42)</f>
        <v>0</v>
      </c>
    </row>
    <row r="43" spans="1:8" ht="15.75" x14ac:dyDescent="0.25">
      <c r="A43" s="87" t="s">
        <v>57</v>
      </c>
      <c r="B43" s="76">
        <v>0</v>
      </c>
      <c r="C43" s="76">
        <f>SUM(B43:B43)</f>
        <v>0</v>
      </c>
      <c r="D43" s="76">
        <v>0</v>
      </c>
      <c r="E43" s="76">
        <v>0</v>
      </c>
      <c r="F43" s="75">
        <v>0</v>
      </c>
      <c r="G43" s="75">
        <v>0</v>
      </c>
      <c r="H43" s="24">
        <f>SUM(D43:D43)</f>
        <v>0</v>
      </c>
    </row>
    <row r="44" spans="1:8" ht="15.75" x14ac:dyDescent="0.25">
      <c r="A44" s="87" t="s">
        <v>56</v>
      </c>
      <c r="B44" s="76">
        <v>0</v>
      </c>
      <c r="C44" s="76">
        <f>SUM(B44:B44)</f>
        <v>0</v>
      </c>
      <c r="D44" s="76">
        <v>0</v>
      </c>
      <c r="E44" s="76">
        <v>0</v>
      </c>
      <c r="F44" s="75">
        <v>0</v>
      </c>
      <c r="G44" s="75">
        <v>0</v>
      </c>
      <c r="H44" s="24">
        <f>SUM(D44:D44)</f>
        <v>0</v>
      </c>
    </row>
    <row r="45" spans="1:8" ht="15" customHeight="1" x14ac:dyDescent="0.25">
      <c r="A45" s="88" t="s">
        <v>55</v>
      </c>
      <c r="B45" s="76">
        <v>0</v>
      </c>
      <c r="C45" s="76">
        <f>SUM(B45:B45)</f>
        <v>0</v>
      </c>
      <c r="D45" s="76">
        <v>0</v>
      </c>
      <c r="E45" s="76">
        <v>0</v>
      </c>
      <c r="F45" s="75">
        <v>0</v>
      </c>
      <c r="G45" s="75">
        <v>0</v>
      </c>
      <c r="H45" s="24">
        <f>SUM(D45:D45)</f>
        <v>0</v>
      </c>
    </row>
    <row r="46" spans="1:8" ht="18" customHeight="1" x14ac:dyDescent="0.25">
      <c r="A46" s="88" t="s">
        <v>54</v>
      </c>
      <c r="B46" s="76">
        <v>0</v>
      </c>
      <c r="C46" s="76">
        <f>SUM(B46:B46)</f>
        <v>0</v>
      </c>
      <c r="D46" s="76">
        <v>0</v>
      </c>
      <c r="E46" s="76">
        <v>0</v>
      </c>
      <c r="F46" s="75">
        <v>0</v>
      </c>
      <c r="G46" s="75">
        <v>0</v>
      </c>
      <c r="H46" s="24">
        <f>SUM(D46:D46)</f>
        <v>0</v>
      </c>
    </row>
    <row r="47" spans="1:8" ht="15.75" x14ac:dyDescent="0.25">
      <c r="A47" s="87" t="s">
        <v>53</v>
      </c>
      <c r="B47" s="76">
        <v>0</v>
      </c>
      <c r="C47" s="76">
        <f>SUM(B47:B47)</f>
        <v>0</v>
      </c>
      <c r="D47" s="76">
        <v>0</v>
      </c>
      <c r="E47" s="76">
        <v>0</v>
      </c>
      <c r="F47" s="75">
        <v>0</v>
      </c>
      <c r="G47" s="75">
        <v>0</v>
      </c>
      <c r="H47" s="24">
        <f>SUM(D47:D47)</f>
        <v>0</v>
      </c>
    </row>
    <row r="48" spans="1:8" ht="16.5" thickBot="1" x14ac:dyDescent="0.3">
      <c r="A48" s="86" t="s">
        <v>52</v>
      </c>
      <c r="B48" s="76">
        <v>0</v>
      </c>
      <c r="C48" s="76">
        <f>SUM(B48:B48)</f>
        <v>0</v>
      </c>
      <c r="D48" s="76">
        <v>0</v>
      </c>
      <c r="E48" s="76">
        <v>0</v>
      </c>
      <c r="F48" s="75">
        <v>0</v>
      </c>
      <c r="G48" s="72"/>
      <c r="H48" s="37">
        <f>SUM(D48:D48)</f>
        <v>0</v>
      </c>
    </row>
    <row r="49" spans="1:8" ht="16.5" thickBot="1" x14ac:dyDescent="0.3">
      <c r="A49" s="92" t="s">
        <v>51</v>
      </c>
      <c r="B49" s="91">
        <f>+B50+B51+B52+B53+B54+B55+B56</f>
        <v>0</v>
      </c>
      <c r="C49" s="91">
        <f>+C50+C51+C52+C53+C54+C55+C56</f>
        <v>0</v>
      </c>
      <c r="D49" s="91">
        <f>+D50+D51+D52+D53+D54+D55+D56</f>
        <v>0</v>
      </c>
      <c r="E49" s="91">
        <f>+E50+E51+E52+E53+E54+E55+E56</f>
        <v>0</v>
      </c>
      <c r="F49" s="81">
        <f>+F50+F51+F52+F53+F54+F55+F56</f>
        <v>0</v>
      </c>
      <c r="G49" s="81">
        <f>+G50+G51+G52+G53+G54+G55+G56</f>
        <v>0</v>
      </c>
      <c r="H49" s="80">
        <f>+H50+H51+H52+H53+H54+H55+H56</f>
        <v>0</v>
      </c>
    </row>
    <row r="50" spans="1:8" ht="15.75" x14ac:dyDescent="0.25">
      <c r="A50" s="90" t="s">
        <v>50</v>
      </c>
      <c r="B50" s="76">
        <v>0</v>
      </c>
      <c r="C50" s="76">
        <f>SUM(B50:B50)</f>
        <v>0</v>
      </c>
      <c r="D50" s="76">
        <v>0</v>
      </c>
      <c r="E50" s="89">
        <v>0</v>
      </c>
      <c r="F50" s="75">
        <v>0</v>
      </c>
      <c r="G50" s="75">
        <v>0</v>
      </c>
      <c r="H50" s="39">
        <f>SUM(D50:D50)</f>
        <v>0</v>
      </c>
    </row>
    <row r="51" spans="1:8" ht="15.75" x14ac:dyDescent="0.25">
      <c r="A51" s="87" t="s">
        <v>49</v>
      </c>
      <c r="B51" s="76">
        <v>0</v>
      </c>
      <c r="C51" s="76">
        <f>SUM(B51:B51)</f>
        <v>0</v>
      </c>
      <c r="D51" s="76">
        <v>0</v>
      </c>
      <c r="E51" s="85">
        <v>0</v>
      </c>
      <c r="F51" s="76">
        <v>0</v>
      </c>
      <c r="G51" s="75">
        <v>0</v>
      </c>
      <c r="H51" s="24">
        <f>SUM(D51:D51)</f>
        <v>0</v>
      </c>
    </row>
    <row r="52" spans="1:8" ht="15.75" x14ac:dyDescent="0.25">
      <c r="A52" s="87" t="s">
        <v>48</v>
      </c>
      <c r="B52" s="76">
        <v>0</v>
      </c>
      <c r="C52" s="76">
        <f>SUM(B52:B52)</f>
        <v>0</v>
      </c>
      <c r="D52" s="76">
        <v>0</v>
      </c>
      <c r="E52" s="85">
        <v>0</v>
      </c>
      <c r="F52" s="76">
        <v>0</v>
      </c>
      <c r="G52" s="75">
        <v>0</v>
      </c>
      <c r="H52" s="24">
        <f>SUM(D52:D52)</f>
        <v>0</v>
      </c>
    </row>
    <row r="53" spans="1:8" ht="18.75" customHeight="1" x14ac:dyDescent="0.25">
      <c r="A53" s="88" t="s">
        <v>47</v>
      </c>
      <c r="B53" s="76">
        <v>0</v>
      </c>
      <c r="C53" s="76">
        <f>SUM(B53:B53)</f>
        <v>0</v>
      </c>
      <c r="D53" s="76">
        <v>0</v>
      </c>
      <c r="E53" s="85">
        <v>0</v>
      </c>
      <c r="F53" s="76">
        <v>0</v>
      </c>
      <c r="G53" s="75">
        <v>0</v>
      </c>
      <c r="H53" s="24">
        <f>SUM(D53:D53)</f>
        <v>0</v>
      </c>
    </row>
    <row r="54" spans="1:8" ht="18" customHeight="1" x14ac:dyDescent="0.25">
      <c r="A54" s="88" t="s">
        <v>46</v>
      </c>
      <c r="B54" s="76">
        <v>0</v>
      </c>
      <c r="C54" s="76">
        <f>SUM(B54:B54)</f>
        <v>0</v>
      </c>
      <c r="D54" s="76">
        <v>0</v>
      </c>
      <c r="E54" s="85">
        <v>0</v>
      </c>
      <c r="F54" s="76">
        <v>0</v>
      </c>
      <c r="G54" s="75">
        <v>0</v>
      </c>
      <c r="H54" s="24">
        <f>SUM(D54:D54)</f>
        <v>0</v>
      </c>
    </row>
    <row r="55" spans="1:8" ht="15.75" x14ac:dyDescent="0.25">
      <c r="A55" s="87" t="s">
        <v>45</v>
      </c>
      <c r="B55" s="76">
        <v>0</v>
      </c>
      <c r="C55" s="76">
        <f>SUM(B55:B55)</f>
        <v>0</v>
      </c>
      <c r="D55" s="76">
        <v>0</v>
      </c>
      <c r="E55" s="85">
        <v>0</v>
      </c>
      <c r="F55" s="76">
        <v>0</v>
      </c>
      <c r="G55" s="75">
        <v>0</v>
      </c>
      <c r="H55" s="24">
        <f>SUM(D55:D55)</f>
        <v>0</v>
      </c>
    </row>
    <row r="56" spans="1:8" ht="16.5" thickBot="1" x14ac:dyDescent="0.3">
      <c r="A56" s="86" t="s">
        <v>44</v>
      </c>
      <c r="B56" s="73">
        <v>0</v>
      </c>
      <c r="C56" s="73">
        <f>SUM(B56:B56)</f>
        <v>0</v>
      </c>
      <c r="D56" s="76">
        <v>0</v>
      </c>
      <c r="E56" s="85">
        <v>0</v>
      </c>
      <c r="F56" s="73">
        <v>0</v>
      </c>
      <c r="G56" s="75">
        <v>0</v>
      </c>
      <c r="H56" s="37">
        <f>SUM(D56:D56)</f>
        <v>0</v>
      </c>
    </row>
    <row r="57" spans="1:8" ht="16.5" thickBot="1" x14ac:dyDescent="0.3">
      <c r="A57" s="84" t="s">
        <v>43</v>
      </c>
      <c r="B57" s="83">
        <f>SUM(B58:B66)</f>
        <v>1347870</v>
      </c>
      <c r="C57" s="82">
        <f>+C58+C59+C60+C61+C62+C63+C64+C65+C66</f>
        <v>6370477</v>
      </c>
      <c r="D57" s="81">
        <v>0</v>
      </c>
      <c r="E57" s="81">
        <f>+E58+E59+E60+E61+E62+E63+E64+E65+E66</f>
        <v>460835</v>
      </c>
      <c r="F57" s="81">
        <f>+F58+F59+F60+F61+F62+F63+F64+F65+F66</f>
        <v>705578.33</v>
      </c>
      <c r="G57" s="81">
        <f>+G58+G59+G60+G61+G62+G63+G64+G65+G66</f>
        <v>231050.02</v>
      </c>
      <c r="H57" s="80">
        <f>SUM(H58:H66)</f>
        <v>1397463.35</v>
      </c>
    </row>
    <row r="58" spans="1:8" ht="15.75" x14ac:dyDescent="0.25">
      <c r="A58" s="79" t="s">
        <v>42</v>
      </c>
      <c r="B58" s="75">
        <v>1347870</v>
      </c>
      <c r="C58" s="75">
        <v>2462527</v>
      </c>
      <c r="D58" s="75">
        <v>0</v>
      </c>
      <c r="E58" s="75">
        <v>218270</v>
      </c>
      <c r="F58" s="75">
        <v>183986.47</v>
      </c>
      <c r="G58" s="75">
        <v>231050.02</v>
      </c>
      <c r="H58" s="39">
        <f>+D58+E58+F58+G58</f>
        <v>633306.49</v>
      </c>
    </row>
    <row r="59" spans="1:8" ht="18.75" customHeight="1" x14ac:dyDescent="0.25">
      <c r="A59" s="78" t="s">
        <v>41</v>
      </c>
      <c r="B59" s="76">
        <v>0</v>
      </c>
      <c r="C59" s="76">
        <v>354450</v>
      </c>
      <c r="D59" s="76">
        <v>0</v>
      </c>
      <c r="E59" s="75">
        <v>9600</v>
      </c>
      <c r="F59" s="75">
        <v>0</v>
      </c>
      <c r="G59" s="75">
        <v>0</v>
      </c>
      <c r="H59" s="39">
        <f>+D59+E59+F59+G59</f>
        <v>9600</v>
      </c>
    </row>
    <row r="60" spans="1:8" ht="15.75" x14ac:dyDescent="0.25">
      <c r="A60" s="77" t="s">
        <v>40</v>
      </c>
      <c r="B60" s="76">
        <v>0</v>
      </c>
      <c r="C60" s="76">
        <v>0</v>
      </c>
      <c r="D60" s="76">
        <v>0</v>
      </c>
      <c r="E60" s="76">
        <v>0</v>
      </c>
      <c r="F60" s="76">
        <v>0</v>
      </c>
      <c r="G60" s="75">
        <v>0</v>
      </c>
      <c r="H60" s="39">
        <f>+D60+E60+F60+G60</f>
        <v>0</v>
      </c>
    </row>
    <row r="61" spans="1:8" ht="15.75" x14ac:dyDescent="0.25">
      <c r="A61" s="77" t="s">
        <v>39</v>
      </c>
      <c r="B61" s="76">
        <v>0</v>
      </c>
      <c r="C61" s="76">
        <v>47000</v>
      </c>
      <c r="D61" s="76">
        <v>0</v>
      </c>
      <c r="E61" s="76">
        <v>0</v>
      </c>
      <c r="F61" s="76">
        <v>24993.58</v>
      </c>
      <c r="G61" s="75">
        <v>0</v>
      </c>
      <c r="H61" s="39">
        <f>+D61+E61+F61+G61</f>
        <v>24993.58</v>
      </c>
    </row>
    <row r="62" spans="1:8" ht="15.75" x14ac:dyDescent="0.25">
      <c r="A62" s="77" t="s">
        <v>38</v>
      </c>
      <c r="B62" s="76">
        <v>0</v>
      </c>
      <c r="C62" s="76">
        <v>1813000</v>
      </c>
      <c r="D62" s="76">
        <v>0</v>
      </c>
      <c r="E62" s="75">
        <v>232965</v>
      </c>
      <c r="F62" s="75">
        <v>94808.28</v>
      </c>
      <c r="G62" s="75">
        <v>0</v>
      </c>
      <c r="H62" s="39">
        <f>+D62+E62+F62+G62</f>
        <v>327773.28000000003</v>
      </c>
    </row>
    <row r="63" spans="1:8" ht="15.75" x14ac:dyDescent="0.25">
      <c r="A63" s="77" t="s">
        <v>37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5">
        <v>0</v>
      </c>
      <c r="H63" s="39">
        <f>+D63+E63+F63+G63</f>
        <v>0</v>
      </c>
    </row>
    <row r="64" spans="1:8" ht="15.75" x14ac:dyDescent="0.25">
      <c r="A64" s="77" t="s">
        <v>36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5">
        <v>0</v>
      </c>
      <c r="H64" s="39">
        <f>+D64+E64+F64+G64</f>
        <v>0</v>
      </c>
    </row>
    <row r="65" spans="1:8" ht="15.75" x14ac:dyDescent="0.25">
      <c r="A65" s="77" t="s">
        <v>35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5">
        <v>0</v>
      </c>
      <c r="H65" s="39">
        <f>+D65+E65+F65+G65</f>
        <v>0</v>
      </c>
    </row>
    <row r="66" spans="1:8" ht="18.75" customHeight="1" thickBot="1" x14ac:dyDescent="0.3">
      <c r="A66" s="74" t="s">
        <v>34</v>
      </c>
      <c r="B66" s="73">
        <v>0</v>
      </c>
      <c r="C66" s="73">
        <v>1693500</v>
      </c>
      <c r="D66" s="73">
        <v>0</v>
      </c>
      <c r="E66" s="73">
        <v>0</v>
      </c>
      <c r="F66" s="73">
        <v>401790</v>
      </c>
      <c r="G66" s="72">
        <v>0</v>
      </c>
      <c r="H66" s="71">
        <f>+D66+E66+F66+G66</f>
        <v>401790</v>
      </c>
    </row>
    <row r="67" spans="1:8" ht="16.5" thickBot="1" x14ac:dyDescent="0.3">
      <c r="A67" s="47" t="s">
        <v>33</v>
      </c>
      <c r="B67" s="70">
        <f>+B15+B21+B31+B57</f>
        <v>707103172</v>
      </c>
      <c r="C67" s="69">
        <f>+C15+C21+C31+C57</f>
        <v>726551854</v>
      </c>
      <c r="D67" s="69">
        <f>+D15+D21+D31+D57</f>
        <v>47520018.649999999</v>
      </c>
      <c r="E67" s="69">
        <f>+E15+E21+E31+E41+E49+E57</f>
        <v>48994651.360000007</v>
      </c>
      <c r="F67" s="69">
        <f>+F15+F21+F31+F41+F49+F57</f>
        <v>53533407.859999999</v>
      </c>
      <c r="G67" s="69">
        <f>+G15+G21+G31+G41+G49+G57</f>
        <v>50900883.500000007</v>
      </c>
      <c r="H67" s="68">
        <f>+H15+H21+H31+H57</f>
        <v>200948961.37</v>
      </c>
    </row>
    <row r="68" spans="1:8" ht="15.75" x14ac:dyDescent="0.25">
      <c r="A68" s="67" t="s">
        <v>32</v>
      </c>
      <c r="B68" s="66">
        <f>+B69+B70+B71+B72</f>
        <v>0</v>
      </c>
      <c r="C68" s="65">
        <f>+C69+C70+C71+C72</f>
        <v>0</v>
      </c>
      <c r="D68" s="64">
        <f>+D69+D70+D71+D72</f>
        <v>0</v>
      </c>
      <c r="E68" s="64">
        <f>+E69+E70+E71+E72</f>
        <v>0</v>
      </c>
      <c r="F68" s="64">
        <f>+F69+F70+F71+F72</f>
        <v>0</v>
      </c>
      <c r="G68" s="64">
        <f>+G69+G70+G71+G72</f>
        <v>0</v>
      </c>
      <c r="H68" s="63">
        <f>+H69+H70+H71+H72</f>
        <v>0</v>
      </c>
    </row>
    <row r="69" spans="1:8" ht="15.75" x14ac:dyDescent="0.25">
      <c r="A69" s="51" t="s">
        <v>31</v>
      </c>
      <c r="B69" s="50">
        <v>0</v>
      </c>
      <c r="C69" s="50">
        <v>0</v>
      </c>
      <c r="D69" s="52">
        <v>0</v>
      </c>
      <c r="E69" s="52">
        <v>0</v>
      </c>
      <c r="F69" s="50">
        <v>0</v>
      </c>
      <c r="G69" s="52">
        <v>0</v>
      </c>
      <c r="H69" s="24">
        <f>SUM(D69:D69)</f>
        <v>0</v>
      </c>
    </row>
    <row r="70" spans="1:8" ht="15.75" x14ac:dyDescent="0.25">
      <c r="A70" s="51" t="s">
        <v>30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24">
        <f>SUM(D70:D70)</f>
        <v>0</v>
      </c>
    </row>
    <row r="71" spans="1:8" ht="15.75" x14ac:dyDescent="0.25">
      <c r="A71" s="51" t="s">
        <v>29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24">
        <f>SUM(D71:D71)</f>
        <v>0</v>
      </c>
    </row>
    <row r="72" spans="1:8" ht="27.75" customHeight="1" x14ac:dyDescent="0.25">
      <c r="A72" s="62" t="s">
        <v>28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37">
        <f>SUM(D72:D72)</f>
        <v>0</v>
      </c>
    </row>
    <row r="73" spans="1:8" ht="15.75" x14ac:dyDescent="0.25">
      <c r="A73" s="58" t="s">
        <v>27</v>
      </c>
      <c r="B73" s="61">
        <f>+B74+B75</f>
        <v>0</v>
      </c>
      <c r="C73" s="61">
        <f>+C74+C75</f>
        <v>0</v>
      </c>
      <c r="D73" s="54">
        <f>+D74+D75</f>
        <v>0</v>
      </c>
      <c r="E73" s="60">
        <f>+E74+E75</f>
        <v>0</v>
      </c>
      <c r="F73" s="60">
        <f>+F74+F75</f>
        <v>0</v>
      </c>
      <c r="G73" s="60">
        <f>+G74+G75</f>
        <v>0</v>
      </c>
      <c r="H73" s="59">
        <f>+H74+H75</f>
        <v>0</v>
      </c>
    </row>
    <row r="74" spans="1:8" ht="15" customHeight="1" x14ac:dyDescent="0.25">
      <c r="A74" s="51" t="s">
        <v>26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39">
        <f>SUM(D74:D74)</f>
        <v>0</v>
      </c>
    </row>
    <row r="75" spans="1:8" ht="15.75" customHeight="1" x14ac:dyDescent="0.25">
      <c r="A75" s="51" t="s">
        <v>25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24">
        <f>SUM(D75:D75)</f>
        <v>0</v>
      </c>
    </row>
    <row r="76" spans="1:8" ht="14.25" customHeight="1" x14ac:dyDescent="0.25">
      <c r="A76" s="58" t="s">
        <v>24</v>
      </c>
      <c r="B76" s="57">
        <f>+B77+B78+B79</f>
        <v>0</v>
      </c>
      <c r="C76" s="56">
        <f>+C77+C78+C79</f>
        <v>0</v>
      </c>
      <c r="D76" s="55">
        <f>+D77+D78+D79</f>
        <v>0</v>
      </c>
      <c r="E76" s="54">
        <f>+E77+E78+E79</f>
        <v>0</v>
      </c>
      <c r="F76" s="54">
        <f>+F77+F78+F79</f>
        <v>0</v>
      </c>
      <c r="G76" s="54">
        <f>+G77+G78+G79</f>
        <v>0</v>
      </c>
      <c r="H76" s="53">
        <f>+H77+H78+H79</f>
        <v>0</v>
      </c>
    </row>
    <row r="77" spans="1:8" ht="15" customHeight="1" x14ac:dyDescent="0.25">
      <c r="A77" s="51" t="s">
        <v>23</v>
      </c>
      <c r="B77" s="52">
        <v>0</v>
      </c>
      <c r="C77" s="52">
        <v>0</v>
      </c>
      <c r="D77" s="50">
        <v>0</v>
      </c>
      <c r="E77" s="50">
        <v>0</v>
      </c>
      <c r="F77" s="52">
        <v>0</v>
      </c>
      <c r="G77" s="50">
        <v>0</v>
      </c>
      <c r="H77" s="24">
        <f>SUM(D77:D77)</f>
        <v>0</v>
      </c>
    </row>
    <row r="78" spans="1:8" ht="15.75" x14ac:dyDescent="0.25">
      <c r="A78" s="51" t="s">
        <v>22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24">
        <f>SUM(D78:D78)</f>
        <v>0</v>
      </c>
    </row>
    <row r="79" spans="1:8" ht="16.5" thickBot="1" x14ac:dyDescent="0.3">
      <c r="A79" s="49" t="s">
        <v>21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37">
        <f>SUM(D79:D79)</f>
        <v>0</v>
      </c>
    </row>
    <row r="80" spans="1:8" ht="14.25" customHeight="1" thickBot="1" x14ac:dyDescent="0.3">
      <c r="A80" s="47" t="s">
        <v>20</v>
      </c>
      <c r="B80" s="46"/>
      <c r="C80" s="45"/>
      <c r="D80" s="44"/>
      <c r="E80" s="44"/>
      <c r="F80" s="44"/>
      <c r="G80" s="44"/>
      <c r="H80" s="43"/>
    </row>
    <row r="81" spans="1:8" ht="15.75" customHeight="1" x14ac:dyDescent="0.25">
      <c r="A81" s="30" t="s">
        <v>19</v>
      </c>
      <c r="B81" s="42">
        <f>+B82+B85+B88</f>
        <v>0</v>
      </c>
      <c r="C81" s="42">
        <f>+C82+C85+C88</f>
        <v>0</v>
      </c>
      <c r="D81" s="42">
        <f>+D82+D85+D88</f>
        <v>0</v>
      </c>
      <c r="E81" s="42">
        <f>+E82+E85+E88</f>
        <v>0</v>
      </c>
      <c r="F81" s="42">
        <f>+F82+F85+F88</f>
        <v>0</v>
      </c>
      <c r="G81" s="42">
        <f>+G82+G85+G88</f>
        <v>0</v>
      </c>
      <c r="H81" s="41">
        <f>+H82+H85+H88</f>
        <v>0</v>
      </c>
    </row>
    <row r="82" spans="1:8" ht="15.75" customHeight="1" x14ac:dyDescent="0.25">
      <c r="A82" s="36" t="s">
        <v>18</v>
      </c>
      <c r="B82" s="29">
        <f>+B83+B84</f>
        <v>0</v>
      </c>
      <c r="C82" s="40">
        <f>+C83+C84</f>
        <v>0</v>
      </c>
      <c r="D82" s="40">
        <f>+D83+D84</f>
        <v>0</v>
      </c>
      <c r="E82" s="40">
        <f>+E83+E84</f>
        <v>0</v>
      </c>
      <c r="F82" s="40">
        <f>+F83+F84</f>
        <v>0</v>
      </c>
      <c r="G82" s="40">
        <f>+G83+G84</f>
        <v>0</v>
      </c>
      <c r="H82" s="28">
        <f>+H83+H84</f>
        <v>0</v>
      </c>
    </row>
    <row r="83" spans="1:8" ht="15.75" customHeight="1" x14ac:dyDescent="0.25">
      <c r="A83" s="32" t="s">
        <v>17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9">
        <f>SUM(D83:D83)</f>
        <v>0</v>
      </c>
    </row>
    <row r="84" spans="1:8" ht="15" customHeight="1" x14ac:dyDescent="0.25">
      <c r="A84" s="32" t="s">
        <v>16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7">
        <f>SUM(D84:D84)</f>
        <v>0</v>
      </c>
    </row>
    <row r="85" spans="1:8" ht="15.75" customHeight="1" x14ac:dyDescent="0.25">
      <c r="A85" s="36" t="s">
        <v>15</v>
      </c>
      <c r="B85" s="29">
        <f>+B86+B87</f>
        <v>0</v>
      </c>
      <c r="C85" s="22">
        <f>+C86+C87</f>
        <v>0</v>
      </c>
      <c r="D85" s="22">
        <f>+D86+D87</f>
        <v>0</v>
      </c>
      <c r="E85" s="29">
        <f>+E86+E87</f>
        <v>0</v>
      </c>
      <c r="F85" s="29">
        <f>+F86+F87</f>
        <v>0</v>
      </c>
      <c r="G85" s="29">
        <f>+G86+G87</f>
        <v>0</v>
      </c>
      <c r="H85" s="35">
        <f>+H86+H87</f>
        <v>0</v>
      </c>
    </row>
    <row r="86" spans="1:8" ht="15" customHeight="1" x14ac:dyDescent="0.25">
      <c r="A86" s="32" t="s">
        <v>14</v>
      </c>
      <c r="B86" s="33">
        <v>0</v>
      </c>
      <c r="C86" s="34">
        <v>0</v>
      </c>
      <c r="D86" s="34">
        <v>0</v>
      </c>
      <c r="E86" s="33">
        <v>0</v>
      </c>
      <c r="F86" s="34">
        <v>0</v>
      </c>
      <c r="G86" s="33">
        <v>0</v>
      </c>
      <c r="H86" s="24">
        <f>SUM(D86:D86)</f>
        <v>0</v>
      </c>
    </row>
    <row r="87" spans="1:8" ht="13.5" customHeight="1" x14ac:dyDescent="0.25">
      <c r="A87" s="32" t="s">
        <v>13</v>
      </c>
      <c r="B87" s="31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24">
        <f>SUM(D87:D87)</f>
        <v>0</v>
      </c>
    </row>
    <row r="88" spans="1:8" ht="13.5" customHeight="1" x14ac:dyDescent="0.25">
      <c r="A88" s="30" t="s">
        <v>12</v>
      </c>
      <c r="B88" s="29">
        <f>+B89</f>
        <v>0</v>
      </c>
      <c r="C88" s="29">
        <f>+C89</f>
        <v>0</v>
      </c>
      <c r="D88" s="29">
        <f>+D89</f>
        <v>0</v>
      </c>
      <c r="E88" s="29">
        <f>+E89</f>
        <v>0</v>
      </c>
      <c r="F88" s="29">
        <f>+F89</f>
        <v>0</v>
      </c>
      <c r="G88" s="29">
        <f>+G89</f>
        <v>0</v>
      </c>
      <c r="H88" s="28">
        <f>+H89</f>
        <v>0</v>
      </c>
    </row>
    <row r="89" spans="1:8" ht="12.75" customHeight="1" x14ac:dyDescent="0.25">
      <c r="A89" s="27" t="s">
        <v>11</v>
      </c>
      <c r="B89" s="25">
        <v>0</v>
      </c>
      <c r="C89" s="25">
        <v>0</v>
      </c>
      <c r="D89" s="25">
        <v>0</v>
      </c>
      <c r="E89" s="25">
        <v>0</v>
      </c>
      <c r="F89" s="26">
        <v>0</v>
      </c>
      <c r="G89" s="25">
        <v>0</v>
      </c>
      <c r="H89" s="24">
        <f>SUM(D89:D89)</f>
        <v>0</v>
      </c>
    </row>
    <row r="90" spans="1:8" ht="12.75" customHeight="1" thickBot="1" x14ac:dyDescent="0.3">
      <c r="A90" s="23" t="s">
        <v>10</v>
      </c>
      <c r="B90" s="21">
        <f>+B81</f>
        <v>0</v>
      </c>
      <c r="C90" s="22">
        <f>+C81</f>
        <v>0</v>
      </c>
      <c r="D90" s="21">
        <f>+D81</f>
        <v>0</v>
      </c>
      <c r="E90" s="20">
        <f>+E81</f>
        <v>0</v>
      </c>
      <c r="F90" s="20">
        <f>+F81</f>
        <v>0</v>
      </c>
      <c r="G90" s="20">
        <f>+G81</f>
        <v>0</v>
      </c>
      <c r="H90" s="19">
        <f>+H81</f>
        <v>0</v>
      </c>
    </row>
    <row r="91" spans="1:8" ht="15" customHeight="1" thickBot="1" x14ac:dyDescent="0.3">
      <c r="A91" s="18" t="s">
        <v>9</v>
      </c>
      <c r="B91" s="16">
        <f>B67</f>
        <v>707103172</v>
      </c>
      <c r="C91" s="16">
        <f>C67</f>
        <v>726551854</v>
      </c>
      <c r="D91" s="17">
        <f>D67</f>
        <v>47520018.649999999</v>
      </c>
      <c r="E91" s="17">
        <f>+E67</f>
        <v>48994651.360000007</v>
      </c>
      <c r="F91" s="17">
        <f>+F67</f>
        <v>53533407.859999999</v>
      </c>
      <c r="G91" s="16">
        <f>+G67</f>
        <v>50900883.500000007</v>
      </c>
      <c r="H91" s="15">
        <f>+H67</f>
        <v>200948961.37</v>
      </c>
    </row>
    <row r="92" spans="1:8" ht="15.75" customHeight="1" x14ac:dyDescent="0.25">
      <c r="A92" s="14" t="s">
        <v>8</v>
      </c>
      <c r="B92" s="9"/>
      <c r="C92" s="9"/>
      <c r="D92" s="12"/>
      <c r="E92" s="12"/>
      <c r="F92" s="12"/>
      <c r="G92" s="12"/>
      <c r="H92" s="1"/>
    </row>
    <row r="93" spans="1:8" ht="12.75" customHeight="1" x14ac:dyDescent="0.25">
      <c r="A93" s="14" t="s">
        <v>7</v>
      </c>
      <c r="B93" s="12"/>
      <c r="C93" s="12"/>
      <c r="D93" s="12"/>
      <c r="E93" s="12"/>
      <c r="F93" s="12"/>
      <c r="G93" s="12"/>
      <c r="H93" s="1"/>
    </row>
    <row r="94" spans="1:8" ht="15.75" x14ac:dyDescent="0.25">
      <c r="A94" s="14" t="s">
        <v>6</v>
      </c>
      <c r="B94" s="12"/>
      <c r="C94" s="12"/>
      <c r="D94" s="12"/>
      <c r="E94" s="12"/>
      <c r="F94" s="12"/>
      <c r="G94" s="12"/>
      <c r="H94" s="1"/>
    </row>
    <row r="95" spans="1:8" ht="15.75" x14ac:dyDescent="0.25">
      <c r="A95" s="13"/>
      <c r="B95" s="12"/>
      <c r="C95" s="12"/>
      <c r="D95" s="12"/>
      <c r="E95" s="12"/>
      <c r="F95" s="12"/>
      <c r="G95" s="12"/>
      <c r="H95" s="1"/>
    </row>
    <row r="96" spans="1:8" ht="15.75" x14ac:dyDescent="0.25">
      <c r="A96" s="13"/>
      <c r="B96" s="12"/>
      <c r="C96" s="12"/>
      <c r="D96" s="12"/>
      <c r="E96" s="12"/>
      <c r="F96" s="12"/>
      <c r="G96" s="12"/>
      <c r="H96" s="1"/>
    </row>
    <row r="97" spans="1:8" ht="7.5" customHeight="1" x14ac:dyDescent="0.25">
      <c r="A97" s="11"/>
      <c r="B97" s="10"/>
      <c r="C97" s="10"/>
      <c r="D97" s="9"/>
      <c r="E97" s="9"/>
      <c r="F97" s="9"/>
      <c r="G97" s="9"/>
      <c r="H97" s="1"/>
    </row>
    <row r="98" spans="1:8" ht="4.5" customHeight="1" x14ac:dyDescent="0.25">
      <c r="B98" s="1"/>
      <c r="D98" s="1"/>
      <c r="E98" s="1"/>
      <c r="F98" s="1"/>
      <c r="G98" s="1"/>
      <c r="H98" s="1"/>
    </row>
    <row r="99" spans="1:8" ht="20.25" customHeight="1" x14ac:dyDescent="0.25">
      <c r="A99" t="s">
        <v>5</v>
      </c>
      <c r="B99" t="s">
        <v>4</v>
      </c>
      <c r="H99" s="1"/>
    </row>
    <row r="100" spans="1:8" x14ac:dyDescent="0.25">
      <c r="A100" s="8" t="s">
        <v>3</v>
      </c>
      <c r="B100" s="7" t="s">
        <v>2</v>
      </c>
      <c r="C100" s="7"/>
      <c r="D100" s="7"/>
      <c r="H100" s="1"/>
    </row>
    <row r="101" spans="1:8" ht="15.75" x14ac:dyDescent="0.25">
      <c r="A101" s="6" t="s">
        <v>1</v>
      </c>
      <c r="B101" t="s">
        <v>0</v>
      </c>
      <c r="E101" s="5"/>
      <c r="F101" s="5"/>
      <c r="G101" s="5"/>
      <c r="H101" s="1"/>
    </row>
    <row r="102" spans="1:8" x14ac:dyDescent="0.25">
      <c r="B102" s="1"/>
      <c r="H102" s="1"/>
    </row>
    <row r="103" spans="1:8" x14ac:dyDescent="0.25">
      <c r="H103" s="1"/>
    </row>
    <row r="104" spans="1:8" x14ac:dyDescent="0.25">
      <c r="E104" s="4"/>
      <c r="F104" s="4"/>
      <c r="G104" s="4"/>
      <c r="H104" s="1"/>
    </row>
    <row r="105" spans="1:8" ht="15" customHeight="1" x14ac:dyDescent="0.25">
      <c r="E105" s="3"/>
      <c r="F105" s="3"/>
      <c r="G105" s="3"/>
      <c r="H105" s="1"/>
    </row>
    <row r="106" spans="1:8" x14ac:dyDescent="0.25">
      <c r="D106" s="2"/>
      <c r="E106" s="2"/>
      <c r="F106" s="2"/>
      <c r="G106" s="2"/>
      <c r="H106" s="1"/>
    </row>
    <row r="107" spans="1:8" x14ac:dyDescent="0.25">
      <c r="B107" s="1"/>
      <c r="C107" s="1"/>
      <c r="D107" s="1"/>
      <c r="E107" s="1"/>
      <c r="F107" s="1"/>
      <c r="G107" s="1"/>
      <c r="H107" s="1"/>
    </row>
    <row r="108" spans="1:8" x14ac:dyDescent="0.25">
      <c r="B108" s="1"/>
      <c r="C108" s="1"/>
      <c r="D108" s="1"/>
      <c r="E108" s="1"/>
      <c r="F108" s="1"/>
      <c r="G108" s="1"/>
      <c r="H108" s="1"/>
    </row>
    <row r="109" spans="1:8" x14ac:dyDescent="0.25">
      <c r="B109" s="1"/>
      <c r="C109" s="1"/>
      <c r="D109" s="1"/>
      <c r="E109" s="1"/>
      <c r="F109" s="1"/>
      <c r="G109" s="1"/>
    </row>
    <row r="110" spans="1:8" x14ac:dyDescent="0.25">
      <c r="B110" s="1"/>
      <c r="C110" s="1"/>
      <c r="D110" s="1"/>
      <c r="E110" s="1"/>
      <c r="F110" s="1"/>
      <c r="G110" s="1"/>
    </row>
    <row r="111" spans="1:8" x14ac:dyDescent="0.25">
      <c r="B111" s="1"/>
      <c r="C111" s="1"/>
      <c r="D111" s="1"/>
      <c r="E111" s="1"/>
      <c r="F111" s="1"/>
      <c r="G111" s="1"/>
    </row>
  </sheetData>
  <mergeCells count="11">
    <mergeCell ref="D1:D3"/>
    <mergeCell ref="A5:H5"/>
    <mergeCell ref="A6:H6"/>
    <mergeCell ref="A7:H7"/>
    <mergeCell ref="A8:H8"/>
    <mergeCell ref="A10:H10"/>
    <mergeCell ref="A12:A13"/>
    <mergeCell ref="B12:B13"/>
    <mergeCell ref="C12:C13"/>
    <mergeCell ref="D12:H12"/>
    <mergeCell ref="A9:H9"/>
  </mergeCells>
  <pageMargins left="0" right="0" top="0" bottom="0" header="0.31496062992125984" footer="0.31496062992125984"/>
  <pageSetup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2025-05-12T19:43:52Z</dcterms:created>
  <dcterms:modified xsi:type="dcterms:W3CDTF">2025-05-12T19:44:19Z</dcterms:modified>
</cp:coreProperties>
</file>