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68BCF359-8E94-44E2-B390-D833EB6E79CD}" xr6:coauthVersionLast="47" xr6:coauthVersionMax="47" xr10:uidLastSave="{00000000-0000-0000-0000-000000000000}"/>
  <bookViews>
    <workbookView xWindow="-120" yWindow="-120" windowWidth="29040" windowHeight="15720" xr2:uid="{AF256723-FCB3-45F8-B0C1-BA6A0475CC1B}"/>
  </bookViews>
  <sheets>
    <sheet name="Ejecucion Presupuestaria Junio-" sheetId="2" r:id="rId1"/>
  </sheets>
  <definedNames>
    <definedName name="_xlnm.Print_Area" localSheetId="0">'Ejecucion Presupuestaria Junio-'!$A$1:$J$104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" l="1"/>
  <c r="C64" i="2"/>
  <c r="C63" i="2"/>
  <c r="C60" i="2"/>
  <c r="J59" i="2"/>
  <c r="J60" i="2"/>
  <c r="J61" i="2"/>
  <c r="J62" i="2"/>
  <c r="J63" i="2"/>
  <c r="J64" i="2"/>
  <c r="J65" i="2"/>
  <c r="J66" i="2"/>
  <c r="J58" i="2"/>
  <c r="J33" i="2"/>
  <c r="J34" i="2"/>
  <c r="J35" i="2"/>
  <c r="J36" i="2"/>
  <c r="J37" i="2"/>
  <c r="J38" i="2"/>
  <c r="J39" i="2"/>
  <c r="J40" i="2"/>
  <c r="J32" i="2"/>
  <c r="J23" i="2"/>
  <c r="J24" i="2"/>
  <c r="J25" i="2"/>
  <c r="J26" i="2"/>
  <c r="J27" i="2"/>
  <c r="J28" i="2"/>
  <c r="J29" i="2"/>
  <c r="J30" i="2"/>
  <c r="J22" i="2"/>
  <c r="J16" i="2"/>
  <c r="J17" i="2"/>
  <c r="J18" i="2"/>
  <c r="J19" i="2"/>
  <c r="J20" i="2"/>
  <c r="J15" i="2" l="1"/>
  <c r="H82" i="2" l="1"/>
  <c r="H85" i="2"/>
  <c r="H76" i="2"/>
  <c r="I76" i="2"/>
  <c r="H73" i="2"/>
  <c r="I73" i="2"/>
  <c r="H68" i="2"/>
  <c r="I68" i="2"/>
  <c r="I57" i="2"/>
  <c r="I49" i="2"/>
  <c r="I31" i="2"/>
  <c r="I21" i="2"/>
  <c r="I15" i="2"/>
  <c r="J89" i="2"/>
  <c r="J88" i="2" s="1"/>
  <c r="F88" i="2"/>
  <c r="E88" i="2"/>
  <c r="D88" i="2"/>
  <c r="C88" i="2"/>
  <c r="B88" i="2"/>
  <c r="J87" i="2"/>
  <c r="J86" i="2"/>
  <c r="G85" i="2"/>
  <c r="F85" i="2"/>
  <c r="E85" i="2"/>
  <c r="D85" i="2"/>
  <c r="C85" i="2"/>
  <c r="B85" i="2"/>
  <c r="J84" i="2"/>
  <c r="J83" i="2"/>
  <c r="G82" i="2"/>
  <c r="F82" i="2"/>
  <c r="E82" i="2"/>
  <c r="D82" i="2"/>
  <c r="C82" i="2"/>
  <c r="B82" i="2"/>
  <c r="J79" i="2"/>
  <c r="J78" i="2"/>
  <c r="J77" i="2"/>
  <c r="G76" i="2"/>
  <c r="F76" i="2"/>
  <c r="E76" i="2"/>
  <c r="D76" i="2"/>
  <c r="C76" i="2"/>
  <c r="B76" i="2"/>
  <c r="J75" i="2"/>
  <c r="J74" i="2"/>
  <c r="G73" i="2"/>
  <c r="F73" i="2"/>
  <c r="E73" i="2"/>
  <c r="D73" i="2"/>
  <c r="C73" i="2"/>
  <c r="B73" i="2"/>
  <c r="J72" i="2"/>
  <c r="J71" i="2"/>
  <c r="J70" i="2"/>
  <c r="J69" i="2"/>
  <c r="G68" i="2"/>
  <c r="F68" i="2"/>
  <c r="E68" i="2"/>
  <c r="D68" i="2"/>
  <c r="C68" i="2"/>
  <c r="B68" i="2"/>
  <c r="J57" i="2"/>
  <c r="H57" i="2"/>
  <c r="G57" i="2"/>
  <c r="F57" i="2"/>
  <c r="E57" i="2"/>
  <c r="C57" i="2"/>
  <c r="B57" i="2"/>
  <c r="J56" i="2"/>
  <c r="C56" i="2"/>
  <c r="J55" i="2"/>
  <c r="C55" i="2"/>
  <c r="J54" i="2"/>
  <c r="C54" i="2"/>
  <c r="J53" i="2"/>
  <c r="C53" i="2"/>
  <c r="J52" i="2"/>
  <c r="C52" i="2"/>
  <c r="J51" i="2"/>
  <c r="C51" i="2"/>
  <c r="J50" i="2"/>
  <c r="C50" i="2"/>
  <c r="H49" i="2"/>
  <c r="G49" i="2"/>
  <c r="F49" i="2"/>
  <c r="E49" i="2"/>
  <c r="D49" i="2"/>
  <c r="B49" i="2"/>
  <c r="J48" i="2"/>
  <c r="C48" i="2"/>
  <c r="J47" i="2"/>
  <c r="C47" i="2"/>
  <c r="J46" i="2"/>
  <c r="C46" i="2"/>
  <c r="J45" i="2"/>
  <c r="C45" i="2"/>
  <c r="J44" i="2"/>
  <c r="C44" i="2"/>
  <c r="J43" i="2"/>
  <c r="C43" i="2"/>
  <c r="J42" i="2"/>
  <c r="C42" i="2"/>
  <c r="E41" i="2"/>
  <c r="D41" i="2"/>
  <c r="B41" i="2"/>
  <c r="H31" i="2"/>
  <c r="G31" i="2"/>
  <c r="F31" i="2"/>
  <c r="E31" i="2"/>
  <c r="D31" i="2"/>
  <c r="C31" i="2"/>
  <c r="B31" i="2"/>
  <c r="H21" i="2"/>
  <c r="G21" i="2"/>
  <c r="F21" i="2"/>
  <c r="E21" i="2"/>
  <c r="D21" i="2"/>
  <c r="C21" i="2"/>
  <c r="B21" i="2"/>
  <c r="H15" i="2"/>
  <c r="G15" i="2"/>
  <c r="F15" i="2"/>
  <c r="E15" i="2"/>
  <c r="D15" i="2"/>
  <c r="C15" i="2"/>
  <c r="B15" i="2"/>
  <c r="D81" i="2" l="1"/>
  <c r="D90" i="2" s="1"/>
  <c r="I67" i="2"/>
  <c r="I91" i="2" s="1"/>
  <c r="E81" i="2"/>
  <c r="E90" i="2" s="1"/>
  <c r="F81" i="2"/>
  <c r="F90" i="2" s="1"/>
  <c r="B81" i="2"/>
  <c r="B90" i="2" s="1"/>
  <c r="D14" i="2"/>
  <c r="J68" i="2"/>
  <c r="J41" i="2"/>
  <c r="J82" i="2"/>
  <c r="B14" i="2"/>
  <c r="H14" i="2"/>
  <c r="B67" i="2"/>
  <c r="B91" i="2" s="1"/>
  <c r="J73" i="2"/>
  <c r="C81" i="2"/>
  <c r="C90" i="2" s="1"/>
  <c r="C67" i="2"/>
  <c r="C91" i="2" s="1"/>
  <c r="H81" i="2"/>
  <c r="H67" i="2"/>
  <c r="H91" i="2" s="1"/>
  <c r="I14" i="2"/>
  <c r="D67" i="2"/>
  <c r="D91" i="2" s="1"/>
  <c r="J85" i="2"/>
  <c r="E67" i="2"/>
  <c r="E91" i="2" s="1"/>
  <c r="C49" i="2"/>
  <c r="J76" i="2"/>
  <c r="G81" i="2"/>
  <c r="F67" i="2"/>
  <c r="F91" i="2" s="1"/>
  <c r="F14" i="2"/>
  <c r="G14" i="2"/>
  <c r="C41" i="2"/>
  <c r="J31" i="2"/>
  <c r="C14" i="2"/>
  <c r="J21" i="2"/>
  <c r="E14" i="2"/>
  <c r="J49" i="2"/>
  <c r="G67" i="2"/>
  <c r="G91" i="2" s="1"/>
  <c r="J81" i="2" l="1"/>
  <c r="J90" i="2" s="1"/>
  <c r="J14" i="2"/>
  <c r="J67" i="2"/>
  <c r="J91" i="2" s="1"/>
</calcChain>
</file>

<file path=xl/sharedStrings.xml><?xml version="1.0" encoding="utf-8"?>
<sst xmlns="http://schemas.openxmlformats.org/spreadsheetml/2006/main" count="104" uniqueCount="104">
  <si>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</si>
  <si>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</si>
  <si>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</si>
  <si>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</si>
  <si>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</si>
  <si>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</si>
  <si>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</si>
  <si>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</si>
  <si>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</si>
  <si>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</si>
  <si>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</si>
  <si>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</si>
  <si>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</si>
  <si>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</si>
  <si>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</si>
  <si>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</si>
  <si>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</si>
  <si>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</si>
  <si>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</si>
  <si>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</si>
  <si>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</si>
  <si>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</si>
  <si>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</si>
  <si>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</si>
  <si>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</si>
  <si>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</si>
  <si>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</si>
  <si>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</si>
  <si>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</si>
  <si>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</si>
  <si>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</si>
  <si>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</si>
  <si>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</si>
  <si>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</si>
  <si>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</si>
  <si>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</si>
  <si>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</si>
  <si>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</si>
  <si>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</si>
  <si>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</si>
  <si>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</si>
  <si>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</si>
  <si>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</si>
  <si>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</si>
  <si>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</si>
  <si>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</si>
  <si>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</si>
  <si>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</si>
  <si>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</si>
  <si>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</si>
  <si>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</si>
  <si>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</si>
  <si>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</si>
  <si>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</si>
  <si>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</si>
  <si>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</si>
  <si>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</si>
  <si>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</si>
  <si>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</si>
  <si>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</si>
  <si>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</si>
  <si>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</si>
  <si>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</si>
  <si>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</si>
  <si>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</si>
  <si>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</si>
  <si>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</si>
  <si>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</si>
  <si>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</si>
  <si>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</si>
  <si>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</si>
  <si>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</si>
  <si>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</si>
  <si>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</si>
  <si>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</si>
  <si>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</si>
  <si>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</si>
  <si>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</si>
  <si>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</si>
  <si>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</si>
  <si>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</si>
  <si>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</si>
  <si>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</si>
  <si>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</si>
  <si>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</si>
  <si>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</si>
  <si>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</si>
  <si>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</si>
  <si>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</si>
  <si>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</si>
  <si>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</si>
  <si>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</si>
  <si>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</si>
  <si>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</si>
  <si>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 xml:space="preserve">                                                               ELABORADO POR:</t>
  </si>
  <si>
    <t xml:space="preserve">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</si>
  <si>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ALICIA RODRIGUEZ VILLAR</t>
  </si>
  <si>
    <t xml:space="preserve">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</si>
  <si>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Auxiliar Divisiòn de Presupuesto</t>
  </si>
  <si>
    <t xml:space="preserve">                                                                                                                                                                                          Encargada Divisiòn de Presupuesto</t>
  </si>
  <si>
    <t>JUNIO 2025</t>
  </si>
  <si>
    <t>Junio</t>
  </si>
  <si>
    <t>Fecha de registro: el 1 de junio  de 2025</t>
  </si>
  <si>
    <t>Fecha de imputación: hasta el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</si>
</sst>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43" fontId="0" fillId="0" borderId="0" xfId="1" applyFont="1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1" applyNumberFormat="1" applyFont="1"/>
    <xf numFmtId="4" fontId="7" fillId="4" borderId="2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6" xfId="2" applyNumberFormat="1" applyFont="1" applyBorder="1" applyAlignment="1"/>
    <xf numFmtId="4" fontId="8" fillId="0" borderId="15" xfId="2" applyNumberFormat="1" applyFont="1" applyBorder="1"/>
    <xf numFmtId="4" fontId="8" fillId="0" borderId="16" xfId="2" applyNumberFormat="1" applyFont="1" applyBorder="1"/>
    <xf numFmtId="4" fontId="8" fillId="0" borderId="2" xfId="2" applyNumberFormat="1" applyFont="1" applyBorder="1"/>
    <xf numFmtId="0" fontId="8" fillId="0" borderId="2" xfId="0" applyFont="1" applyBorder="1" applyAlignment="1">
      <alignment horizontal="left" indent="1"/>
    </xf>
    <xf numFmtId="4" fontId="8" fillId="0" borderId="9" xfId="2" applyNumberFormat="1" applyFont="1" applyBorder="1" applyAlignment="1"/>
    <xf numFmtId="4" fontId="8" fillId="0" borderId="19" xfId="0" applyNumberFormat="1" applyFont="1" applyBorder="1"/>
    <xf numFmtId="4" fontId="8" fillId="0" borderId="19" xfId="2" applyNumberFormat="1" applyFont="1" applyBorder="1"/>
    <xf numFmtId="4" fontId="8" fillId="0" borderId="20" xfId="2" applyNumberFormat="1" applyFont="1" applyBorder="1"/>
    <xf numFmtId="4" fontId="8" fillId="0" borderId="21" xfId="2" applyNumberFormat="1" applyFont="1" applyBorder="1"/>
    <xf numFmtId="0" fontId="0" fillId="0" borderId="23" xfId="0" applyBorder="1"/>
    <xf numFmtId="0" fontId="3" fillId="0" borderId="3" xfId="0" applyFont="1" applyBorder="1" applyAlignment="1">
      <alignment horizontal="left" indent="2"/>
    </xf>
    <xf numFmtId="4" fontId="3" fillId="0" borderId="3" xfId="2" applyNumberFormat="1" applyFont="1" applyBorder="1"/>
    <xf numFmtId="4" fontId="3" fillId="0" borderId="24" xfId="2" applyNumberFormat="1" applyFont="1" applyBorder="1"/>
    <xf numFmtId="4" fontId="3" fillId="0" borderId="25" xfId="2" applyNumberFormat="1" applyFont="1" applyBorder="1"/>
    <xf numFmtId="0" fontId="3" fillId="0" borderId="4" xfId="0" applyFont="1" applyBorder="1" applyAlignment="1">
      <alignment horizontal="left" indent="2"/>
    </xf>
    <xf numFmtId="4" fontId="3" fillId="0" borderId="4" xfId="2" applyNumberFormat="1" applyFont="1" applyBorder="1"/>
    <xf numFmtId="4" fontId="3" fillId="0" borderId="26" xfId="2" applyNumberFormat="1" applyFont="1" applyBorder="1"/>
    <xf numFmtId="4" fontId="3" fillId="0" borderId="10" xfId="2" applyNumberFormat="1" applyFont="1" applyBorder="1"/>
    <xf numFmtId="4" fontId="3" fillId="0" borderId="27" xfId="2" applyNumberFormat="1" applyFont="1" applyBorder="1"/>
    <xf numFmtId="0" fontId="3" fillId="0" borderId="5" xfId="0" applyFont="1" applyBorder="1" applyAlignment="1">
      <alignment horizontal="left" indent="2"/>
    </xf>
    <xf numFmtId="4" fontId="3" fillId="0" borderId="5" xfId="2" applyNumberFormat="1" applyFont="1" applyBorder="1"/>
    <xf numFmtId="4" fontId="3" fillId="0" borderId="28" xfId="2" applyNumberFormat="1" applyFont="1" applyBorder="1"/>
    <xf numFmtId="4" fontId="3" fillId="0" borderId="1" xfId="2" applyNumberFormat="1" applyFont="1" applyBorder="1"/>
    <xf numFmtId="4" fontId="3" fillId="0" borderId="29" xfId="2" applyNumberFormat="1" applyFont="1" applyBorder="1"/>
    <xf numFmtId="4" fontId="8" fillId="0" borderId="15" xfId="0" applyNumberFormat="1" applyFont="1" applyBorder="1"/>
    <xf numFmtId="4" fontId="8" fillId="0" borderId="30" xfId="2" applyNumberFormat="1" applyFont="1" applyBorder="1"/>
    <xf numFmtId="4" fontId="8" fillId="0" borderId="31" xfId="2" applyNumberFormat="1" applyFont="1" applyBorder="1"/>
    <xf numFmtId="0" fontId="3" fillId="5" borderId="3" xfId="0" applyFont="1" applyFill="1" applyBorder="1" applyAlignment="1">
      <alignment horizontal="left" indent="2"/>
    </xf>
    <xf numFmtId="4" fontId="3" fillId="5" borderId="3" xfId="2" applyNumberFormat="1" applyFont="1" applyFill="1" applyBorder="1"/>
    <xf numFmtId="4" fontId="3" fillId="5" borderId="24" xfId="2" applyNumberFormat="1" applyFont="1" applyFill="1" applyBorder="1"/>
    <xf numFmtId="4" fontId="3" fillId="0" borderId="32" xfId="2" applyNumberFormat="1" applyFont="1" applyBorder="1"/>
    <xf numFmtId="0" fontId="3" fillId="5" borderId="4" xfId="0" applyFont="1" applyFill="1" applyBorder="1" applyAlignment="1">
      <alignment horizontal="left" indent="2"/>
    </xf>
    <xf numFmtId="4" fontId="3" fillId="5" borderId="4" xfId="2" applyNumberFormat="1" applyFont="1" applyFill="1" applyBorder="1"/>
    <xf numFmtId="0" fontId="3" fillId="0" borderId="4" xfId="0" applyFont="1" applyBorder="1" applyAlignment="1">
      <alignment horizontal="left" wrapText="1" indent="2"/>
    </xf>
    <xf numFmtId="4" fontId="8" fillId="0" borderId="15" xfId="2" applyNumberFormat="1" applyFont="1" applyBorder="1" applyAlignment="1"/>
    <xf numFmtId="4" fontId="8" fillId="0" borderId="16" xfId="2" applyNumberFormat="1" applyFont="1" applyBorder="1" applyAlignment="1"/>
    <xf numFmtId="4" fontId="8" fillId="0" borderId="30" xfId="2" applyNumberFormat="1" applyFont="1" applyBorder="1" applyAlignment="1"/>
    <xf numFmtId="4" fontId="8" fillId="0" borderId="31" xfId="2" applyNumberFormat="1" applyFont="1" applyBorder="1" applyAlignment="1"/>
    <xf numFmtId="0" fontId="8" fillId="0" borderId="2" xfId="0" applyFont="1" applyBorder="1" applyAlignment="1">
      <alignment horizontal="left"/>
    </xf>
    <xf numFmtId="4" fontId="8" fillId="0" borderId="6" xfId="2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4" fontId="3" fillId="0" borderId="33" xfId="2" applyNumberFormat="1" applyFont="1" applyBorder="1"/>
    <xf numFmtId="4" fontId="3" fillId="0" borderId="34" xfId="2" applyNumberFormat="1" applyFont="1" applyBorder="1"/>
    <xf numFmtId="4" fontId="8" fillId="0" borderId="22" xfId="2" applyNumberFormat="1" applyFont="1" applyBorder="1" applyAlignment="1"/>
    <xf numFmtId="4" fontId="8" fillId="0" borderId="2" xfId="0" applyNumberFormat="1" applyFont="1" applyBorder="1"/>
    <xf numFmtId="0" fontId="3" fillId="0" borderId="5" xfId="0" applyFont="1" applyBorder="1" applyAlignment="1">
      <alignment horizontal="left" wrapText="1" indent="2"/>
    </xf>
    <xf numFmtId="0" fontId="7" fillId="2" borderId="22" xfId="0" applyFont="1" applyFill="1" applyBorder="1" applyAlignment="1">
      <alignment vertical="center"/>
    </xf>
    <xf numFmtId="4" fontId="7" fillId="2" borderId="6" xfId="2" applyNumberFormat="1" applyFont="1" applyFill="1" applyBorder="1"/>
    <xf numFmtId="4" fontId="7" fillId="2" borderId="15" xfId="2" applyNumberFormat="1" applyFont="1" applyFill="1" applyBorder="1"/>
    <xf numFmtId="4" fontId="7" fillId="2" borderId="35" xfId="2" applyNumberFormat="1" applyFont="1" applyFill="1" applyBorder="1"/>
    <xf numFmtId="0" fontId="8" fillId="0" borderId="24" xfId="0" applyFont="1" applyBorder="1" applyAlignment="1">
      <alignment horizontal="left"/>
    </xf>
    <xf numFmtId="2" fontId="8" fillId="0" borderId="1" xfId="2" applyNumberFormat="1" applyFont="1" applyBorder="1" applyAlignment="1"/>
    <xf numFmtId="2" fontId="8" fillId="0" borderId="3" xfId="2" applyNumberFormat="1" applyFont="1" applyBorder="1" applyAlignment="1"/>
    <xf numFmtId="2" fontId="8" fillId="0" borderId="24" xfId="2" applyNumberFormat="1" applyFont="1" applyBorder="1" applyAlignment="1"/>
    <xf numFmtId="2" fontId="8" fillId="0" borderId="32" xfId="2" applyNumberFormat="1" applyFont="1" applyBorder="1" applyAlignment="1"/>
    <xf numFmtId="0" fontId="3" fillId="0" borderId="10" xfId="0" applyFont="1" applyBorder="1" applyAlignment="1">
      <alignment horizontal="left"/>
    </xf>
    <xf numFmtId="2" fontId="3" fillId="0" borderId="4" xfId="2" applyNumberFormat="1" applyFont="1" applyBorder="1" applyAlignment="1"/>
    <xf numFmtId="2" fontId="3" fillId="0" borderId="3" xfId="2" applyNumberFormat="1" applyFont="1" applyBorder="1" applyAlignment="1"/>
    <xf numFmtId="0" fontId="3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2" fontId="8" fillId="0" borderId="10" xfId="2" applyNumberFormat="1" applyFont="1" applyBorder="1" applyAlignment="1"/>
    <xf numFmtId="2" fontId="8" fillId="0" borderId="4" xfId="2" applyNumberFormat="1" applyFont="1" applyBorder="1" applyAlignment="1"/>
    <xf numFmtId="2" fontId="8" fillId="0" borderId="12" xfId="2" applyNumberFormat="1" applyFont="1" applyBorder="1" applyAlignment="1"/>
    <xf numFmtId="2" fontId="8" fillId="0" borderId="26" xfId="2" applyNumberFormat="1" applyFont="1" applyBorder="1" applyAlignment="1"/>
    <xf numFmtId="2" fontId="3" fillId="0" borderId="5" xfId="2" applyNumberFormat="1" applyFont="1" applyBorder="1" applyAlignment="1"/>
    <xf numFmtId="4" fontId="3" fillId="0" borderId="37" xfId="2" applyNumberFormat="1" applyFont="1" applyBorder="1"/>
    <xf numFmtId="2" fontId="8" fillId="0" borderId="38" xfId="2" applyNumberFormat="1" applyFont="1" applyBorder="1" applyAlignment="1"/>
    <xf numFmtId="2" fontId="8" fillId="0" borderId="39" xfId="2" applyNumberFormat="1" applyFont="1" applyBorder="1" applyAlignment="1"/>
    <xf numFmtId="2" fontId="8" fillId="0" borderId="40" xfId="2" applyNumberFormat="1" applyFont="1" applyBorder="1" applyAlignment="1"/>
    <xf numFmtId="2" fontId="8" fillId="0" borderId="41" xfId="2" applyNumberFormat="1" applyFont="1" applyBorder="1" applyAlignment="1"/>
    <xf numFmtId="0" fontId="3" fillId="0" borderId="36" xfId="0" applyFont="1" applyBorder="1" applyAlignment="1">
      <alignment horizontal="left"/>
    </xf>
    <xf numFmtId="44" fontId="7" fillId="2" borderId="22" xfId="2" applyFont="1" applyFill="1" applyBorder="1" applyAlignment="1"/>
    <xf numFmtId="44" fontId="7" fillId="2" borderId="30" xfId="2" applyFont="1" applyFill="1" applyBorder="1" applyAlignment="1"/>
    <xf numFmtId="2" fontId="7" fillId="2" borderId="30" xfId="2" applyNumberFormat="1" applyFont="1" applyFill="1" applyBorder="1" applyAlignment="1"/>
    <xf numFmtId="2" fontId="7" fillId="2" borderId="42" xfId="2" applyNumberFormat="1" applyFont="1" applyFill="1" applyBorder="1" applyAlignment="1"/>
    <xf numFmtId="2" fontId="7" fillId="2" borderId="43" xfId="2" applyNumberFormat="1" applyFont="1" applyFill="1" applyBorder="1" applyAlignment="1"/>
    <xf numFmtId="0" fontId="8" fillId="0" borderId="3" xfId="0" applyFont="1" applyBorder="1" applyAlignment="1">
      <alignment horizontal="left" vertical="center" wrapText="1"/>
    </xf>
    <xf numFmtId="2" fontId="8" fillId="3" borderId="7" xfId="2" applyNumberFormat="1" applyFont="1" applyFill="1" applyBorder="1" applyAlignment="1"/>
    <xf numFmtId="2" fontId="8" fillId="3" borderId="44" xfId="2" applyNumberFormat="1" applyFont="1" applyFill="1" applyBorder="1" applyAlignment="1"/>
    <xf numFmtId="2" fontId="8" fillId="3" borderId="4" xfId="2" applyNumberFormat="1" applyFont="1" applyFill="1" applyBorder="1" applyAlignment="1"/>
    <xf numFmtId="2" fontId="8" fillId="3" borderId="45" xfId="2" applyNumberFormat="1" applyFont="1" applyFill="1" applyBorder="1" applyAlignment="1"/>
    <xf numFmtId="0" fontId="8" fillId="0" borderId="4" xfId="0" applyFont="1" applyBorder="1" applyAlignment="1">
      <alignment horizontal="left" vertical="center" wrapText="1"/>
    </xf>
    <xf numFmtId="2" fontId="8" fillId="3" borderId="12" xfId="2" applyNumberFormat="1" applyFont="1" applyFill="1" applyBorder="1" applyAlignment="1"/>
    <xf numFmtId="2" fontId="8" fillId="3" borderId="11" xfId="2" applyNumberFormat="1" applyFont="1" applyFill="1" applyBorder="1" applyAlignment="1"/>
    <xf numFmtId="2" fontId="8" fillId="3" borderId="37" xfId="2" applyNumberFormat="1" applyFont="1" applyFill="1" applyBorder="1" applyAlignment="1"/>
    <xf numFmtId="0" fontId="3" fillId="0" borderId="4" xfId="0" applyFont="1" applyBorder="1" applyAlignment="1">
      <alignment horizontal="left" vertical="center" wrapText="1" indent="2"/>
    </xf>
    <xf numFmtId="2" fontId="3" fillId="3" borderId="7" xfId="2" applyNumberFormat="1" applyFont="1" applyFill="1" applyBorder="1" applyAlignment="1"/>
    <xf numFmtId="2" fontId="3" fillId="3" borderId="44" xfId="2" applyNumberFormat="1" applyFont="1" applyFill="1" applyBorder="1" applyAlignment="1"/>
    <xf numFmtId="2" fontId="3" fillId="3" borderId="4" xfId="2" applyNumberFormat="1" applyFont="1" applyFill="1" applyBorder="1" applyAlignment="1"/>
    <xf numFmtId="4" fontId="3" fillId="0" borderId="45" xfId="2" applyNumberFormat="1" applyFont="1" applyBorder="1"/>
    <xf numFmtId="2" fontId="3" fillId="3" borderId="8" xfId="2" applyNumberFormat="1" applyFont="1" applyFill="1" applyBorder="1" applyAlignment="1"/>
    <xf numFmtId="2" fontId="3" fillId="3" borderId="40" xfId="2" applyNumberFormat="1" applyFont="1" applyFill="1" applyBorder="1" applyAlignment="1"/>
    <xf numFmtId="4" fontId="3" fillId="0" borderId="46" xfId="2" applyNumberFormat="1" applyFont="1" applyBorder="1"/>
    <xf numFmtId="2" fontId="8" fillId="3" borderId="5" xfId="2" applyNumberFormat="1" applyFont="1" applyFill="1" applyBorder="1" applyAlignment="1"/>
    <xf numFmtId="2" fontId="8" fillId="3" borderId="10" xfId="2" applyNumberFormat="1" applyFont="1" applyFill="1" applyBorder="1" applyAlignment="1"/>
    <xf numFmtId="2" fontId="8" fillId="3" borderId="46" xfId="2" applyNumberFormat="1" applyFont="1" applyFill="1" applyBorder="1" applyAlignment="1"/>
    <xf numFmtId="2" fontId="3" fillId="3" borderId="12" xfId="2" applyNumberFormat="1" applyFont="1" applyFill="1" applyBorder="1" applyAlignment="1"/>
    <xf numFmtId="2" fontId="3" fillId="3" borderId="11" xfId="2" applyNumberFormat="1" applyFont="1" applyFill="1" applyBorder="1" applyAlignment="1"/>
    <xf numFmtId="0" fontId="3" fillId="0" borderId="5" xfId="0" applyFont="1" applyBorder="1" applyAlignment="1">
      <alignment horizontal="left" vertical="center" wrapText="1" indent="2"/>
    </xf>
    <xf numFmtId="2" fontId="3" fillId="3" borderId="47" xfId="2" applyNumberFormat="1" applyFont="1" applyFill="1" applyBorder="1" applyAlignment="1"/>
    <xf numFmtId="2" fontId="8" fillId="3" borderId="48" xfId="2" applyNumberFormat="1" applyFont="1" applyFill="1" applyBorder="1" applyAlignment="1"/>
    <xf numFmtId="2" fontId="8" fillId="3" borderId="8" xfId="2" applyNumberFormat="1" applyFont="1" applyFill="1" applyBorder="1" applyAlignment="1"/>
    <xf numFmtId="2" fontId="8" fillId="3" borderId="49" xfId="2" applyNumberFormat="1" applyFont="1" applyFill="1" applyBorder="1" applyAlignment="1"/>
    <xf numFmtId="2" fontId="8" fillId="3" borderId="40" xfId="2" applyNumberFormat="1" applyFont="1" applyFill="1" applyBorder="1" applyAlignment="1"/>
    <xf numFmtId="2" fontId="8" fillId="3" borderId="41" xfId="2" applyNumberFormat="1" applyFont="1" applyFill="1" applyBorder="1" applyAlignment="1"/>
    <xf numFmtId="0" fontId="7" fillId="2" borderId="31" xfId="0" applyFont="1" applyFill="1" applyBorder="1" applyAlignment="1">
      <alignment horizontal="left" vertical="center" wrapText="1"/>
    </xf>
    <xf numFmtId="4" fontId="7" fillId="2" borderId="50" xfId="2" applyNumberFormat="1" applyFont="1" applyFill="1" applyBorder="1"/>
    <xf numFmtId="4" fontId="7" fillId="2" borderId="43" xfId="2" applyNumberFormat="1" applyFont="1" applyFill="1" applyBorder="1"/>
    <xf numFmtId="4" fontId="7" fillId="2" borderId="51" xfId="2" applyNumberFormat="1" applyFont="1" applyFill="1" applyBorder="1"/>
    <xf numFmtId="0" fontId="3" fillId="5" borderId="0" xfId="0" applyFont="1" applyFill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4" fillId="0" borderId="0" xfId="0" applyFont="1"/>
    <xf numFmtId="2" fontId="3" fillId="3" borderId="10" xfId="2" applyNumberFormat="1" applyFont="1" applyFill="1" applyBorder="1" applyAlignment="1"/>
    <xf numFmtId="2" fontId="3" fillId="3" borderId="36" xfId="2" applyNumberFormat="1" applyFont="1" applyFill="1" applyBorder="1" applyAlignment="1"/>
    <xf numFmtId="4" fontId="7" fillId="2" borderId="52" xfId="2" applyNumberFormat="1" applyFont="1" applyFill="1" applyBorder="1"/>
    <xf numFmtId="4" fontId="8" fillId="0" borderId="35" xfId="2" applyNumberFormat="1" applyFont="1" applyBorder="1"/>
    <xf numFmtId="4" fontId="3" fillId="0" borderId="53" xfId="2" applyNumberFormat="1" applyFont="1" applyBorder="1"/>
    <xf numFmtId="4" fontId="0" fillId="0" borderId="1" xfId="0" applyNumberFormat="1" applyBorder="1"/>
    <xf numFmtId="4" fontId="7" fillId="4" borderId="6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 readingOrder="1"/>
    </xf>
    <xf numFmtId="0" fontId="7" fillId="2" borderId="14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4" fontId="7" fillId="2" borderId="14" xfId="1" applyNumberFormat="1" applyFont="1" applyFill="1" applyBorder="1" applyAlignment="1">
      <alignment horizontal="center" vertical="center" wrapText="1"/>
    </xf>
    <xf numFmtId="4" fontId="7" fillId="2" borderId="18" xfId="1" applyNumberFormat="1" applyFont="1" applyFill="1" applyBorder="1" applyAlignment="1">
      <alignment horizontal="center" vertical="center" wrapText="1"/>
    </xf>
    <xf numFmtId="4" fontId="7" fillId="4" borderId="6" xfId="1" applyNumberFormat="1" applyFont="1" applyFill="1" applyBorder="1" applyAlignment="1">
      <alignment horizontal="center" vertical="center"/>
    </xf>
    <xf numFmtId="4" fontId="7" fillId="4" borderId="15" xfId="1" applyNumberFormat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horizontal="center" vertical="center"/>
    </xf>
    <xf numFmtId="4" fontId="7" fillId="4" borderId="1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 readingOrder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13" xfId="0" applyNumberFormat="1" applyFont="1" applyBorder="1" applyAlignment="1">
      <alignment horizontal="center" wrapText="1" readingOrder="1"/>
    </xf>
    <xf numFmtId="49" fontId="6" fillId="0" borderId="0" xfId="0" applyNumberFormat="1" applyFont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95250</xdr:rowOff>
    </xdr:from>
    <xdr:to>
      <xdr:col>4</xdr:col>
      <xdr:colOff>156095</xdr:colOff>
      <xdr:row>3</xdr:row>
      <xdr:rowOff>157442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A5234154-5FFE-4836-A10A-47529D9135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95250"/>
          <a:ext cx="2337320" cy="6336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206029</xdr:colOff>
      <xdr:row>100</xdr:row>
      <xdr:rowOff>0</xdr:rowOff>
    </xdr:from>
    <xdr:to>
      <xdr:col>3</xdr:col>
      <xdr:colOff>17546</xdr:colOff>
      <xdr:row>104</xdr:row>
      <xdr:rowOff>38572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C722F19E-C1CE-4DFF-AD68-573755A7CC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5854" y="19831050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B64B1-766F-41A8-B805-54F13F0CCAC1}">
  <sheetPr>
    <pageSetUpPr fitToPage="1"/>
  </sheetPr>
  <dimension ref="A1:K113"/>
  <sheetViews>
    <sheetView tabSelected="1" topLeftCell="A4" workbookViewId="0">
      <selection activeCell="A2" sqref="A2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9" width="15.7109375" customWidth="1"/>
    <col min="10" max="10" width="17.140625" customWidth="1"/>
    <col min="11" max="11" width="16.85546875" bestFit="1" customWidth="1"/>
  </cols>
  <sheetData>
    <row r="1" spans="1:11" x14ac:dyDescent="0.25">
      <c r="B1" s="3"/>
      <c r="C1" s="3"/>
      <c r="D1" s="149"/>
      <c r="E1" s="4"/>
      <c r="F1" s="4"/>
      <c r="G1" s="4"/>
      <c r="H1" s="4"/>
      <c r="I1" s="4"/>
      <c r="J1" s="3"/>
    </row>
    <row r="2" spans="1:11" x14ac:dyDescent="0.25">
      <c r="B2" s="3"/>
      <c r="C2" s="3"/>
      <c r="D2" s="149"/>
      <c r="E2" s="4"/>
      <c r="F2" s="4"/>
      <c r="G2" s="4"/>
      <c r="H2" s="4"/>
      <c r="I2" s="4"/>
      <c r="J2" s="3"/>
    </row>
    <row r="3" spans="1:11" x14ac:dyDescent="0.25">
      <c r="B3" s="3"/>
      <c r="C3" s="3"/>
      <c r="D3" s="149"/>
      <c r="E3" s="4"/>
      <c r="F3" s="4"/>
      <c r="G3" s="4"/>
      <c r="H3" s="4"/>
      <c r="I3" s="4"/>
      <c r="J3" s="3"/>
    </row>
    <row r="4" spans="1:11" x14ac:dyDescent="0.25">
      <c r="B4" s="3"/>
      <c r="C4" s="3"/>
      <c r="D4" s="4"/>
      <c r="E4" s="4"/>
      <c r="F4" s="4"/>
      <c r="G4" s="4"/>
      <c r="H4" s="4"/>
      <c r="I4" s="4"/>
      <c r="J4" s="3"/>
    </row>
    <row r="5" spans="1:11" ht="15.75" x14ac:dyDescent="0.25">
      <c r="A5" s="150" t="s">
        <v>80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1" ht="15.75" x14ac:dyDescent="0.25">
      <c r="A6" s="150" t="s">
        <v>0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1" ht="15.75" x14ac:dyDescent="0.25">
      <c r="A7" s="152" t="s">
        <v>81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1" ht="15.75" x14ac:dyDescent="0.25">
      <c r="A8" s="154" t="s">
        <v>100</v>
      </c>
      <c r="B8" s="155"/>
      <c r="C8" s="155"/>
      <c r="D8" s="155"/>
      <c r="E8" s="155"/>
      <c r="F8" s="155"/>
      <c r="G8" s="155"/>
      <c r="H8" s="155"/>
      <c r="I8" s="155"/>
      <c r="J8" s="155"/>
    </row>
    <row r="9" spans="1:11" ht="15.75" x14ac:dyDescent="0.25">
      <c r="A9" s="140" t="s">
        <v>82</v>
      </c>
      <c r="B9" s="140"/>
      <c r="C9" s="140"/>
      <c r="D9" s="140"/>
      <c r="E9" s="140"/>
      <c r="F9" s="140"/>
      <c r="G9" s="140"/>
      <c r="H9" s="140"/>
      <c r="I9" s="140"/>
      <c r="J9" s="140"/>
    </row>
    <row r="10" spans="1:11" ht="15.75" x14ac:dyDescent="0.25">
      <c r="A10" s="140" t="s">
        <v>1</v>
      </c>
      <c r="B10" s="140"/>
      <c r="C10" s="140"/>
      <c r="D10" s="140"/>
      <c r="E10" s="140"/>
      <c r="F10" s="140"/>
      <c r="G10" s="140"/>
      <c r="H10" s="140"/>
      <c r="I10" s="140"/>
      <c r="J10" s="140"/>
    </row>
    <row r="11" spans="1:11" ht="3" customHeight="1" thickBot="1" x14ac:dyDescent="0.3">
      <c r="A11" s="2"/>
      <c r="B11" s="5"/>
      <c r="C11" s="5"/>
      <c r="D11" s="6"/>
      <c r="E11" s="6"/>
      <c r="F11" s="6"/>
      <c r="G11" s="6"/>
      <c r="H11" s="6"/>
      <c r="I11" s="6"/>
      <c r="J11" s="6"/>
    </row>
    <row r="12" spans="1:11" ht="16.5" thickBot="1" x14ac:dyDescent="0.3">
      <c r="A12" s="141" t="s">
        <v>2</v>
      </c>
      <c r="B12" s="143" t="s">
        <v>3</v>
      </c>
      <c r="C12" s="143" t="s">
        <v>4</v>
      </c>
      <c r="D12" s="145" t="s">
        <v>83</v>
      </c>
      <c r="E12" s="146"/>
      <c r="F12" s="146"/>
      <c r="G12" s="146"/>
      <c r="H12" s="147"/>
      <c r="I12" s="147"/>
      <c r="J12" s="148"/>
    </row>
    <row r="13" spans="1:11" ht="15.75" customHeight="1" thickBot="1" x14ac:dyDescent="0.3">
      <c r="A13" s="142"/>
      <c r="B13" s="144"/>
      <c r="C13" s="144"/>
      <c r="D13" s="7" t="s">
        <v>84</v>
      </c>
      <c r="E13" s="7" t="s">
        <v>85</v>
      </c>
      <c r="F13" s="7" t="s">
        <v>86</v>
      </c>
      <c r="G13" s="7" t="s">
        <v>87</v>
      </c>
      <c r="H13" s="7" t="s">
        <v>88</v>
      </c>
      <c r="I13" s="7" t="s">
        <v>101</v>
      </c>
      <c r="J13" s="139" t="s">
        <v>89</v>
      </c>
    </row>
    <row r="14" spans="1:11" ht="16.5" thickBot="1" x14ac:dyDescent="0.3">
      <c r="A14" s="8" t="s">
        <v>5</v>
      </c>
      <c r="B14" s="9">
        <f>B15+B21+B31+B57</f>
        <v>707103172</v>
      </c>
      <c r="C14" s="9">
        <f>C15+C21+C31+C57</f>
        <v>727103172</v>
      </c>
      <c r="D14" s="10">
        <f t="shared" ref="D14:E14" si="0">D15+D21+D31+D57</f>
        <v>47520018.649999999</v>
      </c>
      <c r="E14" s="10">
        <f t="shared" si="0"/>
        <v>48994651.360000007</v>
      </c>
      <c r="F14" s="11">
        <f>+F15+F21+F31+F41+F49+F57</f>
        <v>53533407.859999999</v>
      </c>
      <c r="G14" s="11">
        <f>+G15+G21+G31+G41+G49+G57</f>
        <v>50900883.500000007</v>
      </c>
      <c r="H14" s="11">
        <f>+H15+H21+H31+H41+H49+H57</f>
        <v>54451927.530000001</v>
      </c>
      <c r="I14" s="11">
        <f>+I15+I21+I31+I41+I49+I57</f>
        <v>90170767.200000033</v>
      </c>
      <c r="J14" s="11">
        <f>+J15+J21+J31+J41+J49+J57</f>
        <v>345571656.10000002</v>
      </c>
      <c r="K14" s="138"/>
    </row>
    <row r="15" spans="1:11" ht="16.5" thickBot="1" x14ac:dyDescent="0.3">
      <c r="A15" s="13" t="s">
        <v>6</v>
      </c>
      <c r="B15" s="14">
        <f>B16+B17+B18+B20</f>
        <v>622525502</v>
      </c>
      <c r="C15" s="15">
        <f>SUM(C16:C20)</f>
        <v>642525502</v>
      </c>
      <c r="D15" s="16">
        <f t="shared" ref="D15" si="1">SUM(D16:D20)</f>
        <v>44242725.509999998</v>
      </c>
      <c r="E15" s="17">
        <f t="shared" ref="E15:J15" si="2">+E16+E17+E18+E19+E20</f>
        <v>44055307.120000005</v>
      </c>
      <c r="F15" s="18">
        <f t="shared" si="2"/>
        <v>44339361.18</v>
      </c>
      <c r="G15" s="18">
        <f t="shared" si="2"/>
        <v>45300574.010000005</v>
      </c>
      <c r="H15" s="18">
        <f t="shared" si="2"/>
        <v>45137575.490000002</v>
      </c>
      <c r="I15" s="18">
        <f t="shared" si="2"/>
        <v>77971681.390000015</v>
      </c>
      <c r="J15" s="136">
        <f t="shared" si="2"/>
        <v>301047224.69999999</v>
      </c>
      <c r="K15" s="19"/>
    </row>
    <row r="16" spans="1:11" ht="15.75" x14ac:dyDescent="0.25">
      <c r="A16" s="20" t="s">
        <v>7</v>
      </c>
      <c r="B16" s="21">
        <v>479816671</v>
      </c>
      <c r="C16" s="25">
        <v>509385954</v>
      </c>
      <c r="D16" s="21">
        <v>38049990.75</v>
      </c>
      <c r="E16" s="21">
        <v>37896019.240000002</v>
      </c>
      <c r="F16" s="21">
        <v>38166545.780000001</v>
      </c>
      <c r="G16" s="21">
        <v>38909490.75</v>
      </c>
      <c r="H16" s="22">
        <v>38822990.75</v>
      </c>
      <c r="I16" s="32">
        <v>38781657.420000002</v>
      </c>
      <c r="J16" s="23">
        <f>+D16+E16+F16+G16+H16+I16</f>
        <v>230626694.69</v>
      </c>
      <c r="K16" s="1"/>
    </row>
    <row r="17" spans="1:11" ht="15.75" x14ac:dyDescent="0.25">
      <c r="A17" s="24" t="s">
        <v>8</v>
      </c>
      <c r="B17" s="21">
        <v>75046735</v>
      </c>
      <c r="C17" s="25">
        <v>65477452</v>
      </c>
      <c r="D17" s="25">
        <v>394000</v>
      </c>
      <c r="E17" s="21">
        <v>394000</v>
      </c>
      <c r="F17" s="21">
        <v>374912.3</v>
      </c>
      <c r="G17" s="21">
        <v>455272.67</v>
      </c>
      <c r="H17" s="22">
        <v>392000</v>
      </c>
      <c r="I17" s="22">
        <v>33273759.100000001</v>
      </c>
      <c r="J17" s="26">
        <f t="shared" ref="J17:J20" si="3">+D17+E17+F17+G17+H17+I17</f>
        <v>35283944.07</v>
      </c>
    </row>
    <row r="18" spans="1:11" ht="15.75" x14ac:dyDescent="0.25">
      <c r="A18" s="24" t="s">
        <v>9</v>
      </c>
      <c r="B18" s="21">
        <v>300000</v>
      </c>
      <c r="C18" s="25">
        <v>300000</v>
      </c>
      <c r="D18" s="25">
        <v>0</v>
      </c>
      <c r="E18" s="25">
        <v>0</v>
      </c>
      <c r="F18" s="25">
        <v>0</v>
      </c>
      <c r="G18" s="25">
        <v>0</v>
      </c>
      <c r="H18" s="27">
        <v>0</v>
      </c>
      <c r="I18" s="27">
        <v>0</v>
      </c>
      <c r="J18" s="26">
        <f t="shared" si="3"/>
        <v>0</v>
      </c>
    </row>
    <row r="19" spans="1:11" ht="13.5" customHeight="1" x14ac:dyDescent="0.25">
      <c r="A19" s="24" t="s">
        <v>10</v>
      </c>
      <c r="B19" s="21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7">
        <v>0</v>
      </c>
      <c r="I19" s="32">
        <v>0</v>
      </c>
      <c r="J19" s="28">
        <f t="shared" si="3"/>
        <v>0</v>
      </c>
    </row>
    <row r="20" spans="1:11" ht="14.25" customHeight="1" thickBot="1" x14ac:dyDescent="0.3">
      <c r="A20" s="29" t="s">
        <v>11</v>
      </c>
      <c r="B20" s="21">
        <v>67362096</v>
      </c>
      <c r="C20" s="25">
        <v>67362096</v>
      </c>
      <c r="D20" s="30">
        <v>5798734.7599999998</v>
      </c>
      <c r="E20" s="31">
        <v>5765287.8799999999</v>
      </c>
      <c r="F20" s="31">
        <v>5797903.0999999996</v>
      </c>
      <c r="G20" s="31">
        <v>5935810.5899999999</v>
      </c>
      <c r="H20" s="32">
        <v>5922584.7400000002</v>
      </c>
      <c r="I20" s="137">
        <v>5916264.8700000001</v>
      </c>
      <c r="J20" s="33">
        <f t="shared" si="3"/>
        <v>35136585.939999998</v>
      </c>
    </row>
    <row r="21" spans="1:11" ht="14.25" customHeight="1" thickBot="1" x14ac:dyDescent="0.3">
      <c r="A21" s="13" t="s">
        <v>12</v>
      </c>
      <c r="B21" s="9">
        <f>B22+B23+B24+B25+B26+B27+B28+B29+B30</f>
        <v>64486869</v>
      </c>
      <c r="C21" s="34">
        <f>SUM(C22:C30)</f>
        <v>63521104</v>
      </c>
      <c r="D21" s="10">
        <f t="shared" ref="D21:J21" si="4">SUM(D22:D30)</f>
        <v>3277293.14</v>
      </c>
      <c r="E21" s="11">
        <f t="shared" si="4"/>
        <v>4334557.74</v>
      </c>
      <c r="F21" s="11">
        <f>+F22+F23+F24+F25+F26+F27+F28+F29+F30</f>
        <v>7235896.5099999998</v>
      </c>
      <c r="G21" s="10">
        <f>+G22+G23+G24+G25+G26+G27+G28+G29+G30</f>
        <v>5355189.4700000007</v>
      </c>
      <c r="H21" s="10">
        <f>+H22+H23+H24+H25+H26+H27+H28+H29+H30</f>
        <v>7156355.620000001</v>
      </c>
      <c r="I21" s="35">
        <f>+I22+I23+I24+I25+I26+I27+I28+I29+I30</f>
        <v>7533128.9299999997</v>
      </c>
      <c r="J21" s="36">
        <f t="shared" si="4"/>
        <v>34892421.410000004</v>
      </c>
      <c r="K21" s="3"/>
    </row>
    <row r="22" spans="1:11" ht="13.5" customHeight="1" x14ac:dyDescent="0.25">
      <c r="A22" s="37" t="s">
        <v>13</v>
      </c>
      <c r="B22" s="21">
        <v>32850000</v>
      </c>
      <c r="C22" s="25">
        <v>33851332</v>
      </c>
      <c r="D22" s="38">
        <v>2724079.62</v>
      </c>
      <c r="E22" s="38">
        <v>2940620.11</v>
      </c>
      <c r="F22" s="38">
        <v>3010421.98</v>
      </c>
      <c r="G22" s="38">
        <v>3109330.71</v>
      </c>
      <c r="H22" s="39">
        <v>4383019.6900000004</v>
      </c>
      <c r="I22" s="39">
        <v>2999534.3</v>
      </c>
      <c r="J22" s="40">
        <f>SUM(D22:I22)</f>
        <v>19167006.410000004</v>
      </c>
    </row>
    <row r="23" spans="1:11" ht="13.5" customHeight="1" x14ac:dyDescent="0.25">
      <c r="A23" s="41" t="s">
        <v>14</v>
      </c>
      <c r="B23" s="21">
        <v>950000</v>
      </c>
      <c r="C23" s="25">
        <v>633696</v>
      </c>
      <c r="D23" s="42">
        <v>0</v>
      </c>
      <c r="E23" s="42">
        <v>0</v>
      </c>
      <c r="F23" s="42">
        <v>36555.24</v>
      </c>
      <c r="G23" s="38">
        <v>52362.5</v>
      </c>
      <c r="H23" s="39">
        <v>195356.2</v>
      </c>
      <c r="I23" s="39">
        <v>55712.52</v>
      </c>
      <c r="J23" s="40">
        <f t="shared" ref="J23:J30" si="5">SUM(D23:I23)</f>
        <v>339986.46</v>
      </c>
    </row>
    <row r="24" spans="1:11" ht="13.5" customHeight="1" x14ac:dyDescent="0.25">
      <c r="A24" s="41" t="s">
        <v>15</v>
      </c>
      <c r="B24" s="21">
        <v>3000000</v>
      </c>
      <c r="C24" s="25">
        <v>3209668</v>
      </c>
      <c r="D24" s="42">
        <v>0</v>
      </c>
      <c r="E24" s="38">
        <v>126600</v>
      </c>
      <c r="F24" s="38">
        <v>187850</v>
      </c>
      <c r="G24" s="38">
        <v>498394.5</v>
      </c>
      <c r="H24" s="39">
        <v>70447.5</v>
      </c>
      <c r="I24" s="39">
        <v>259137.5</v>
      </c>
      <c r="J24" s="40">
        <f t="shared" si="5"/>
        <v>1142429.5</v>
      </c>
    </row>
    <row r="25" spans="1:11" ht="14.25" customHeight="1" x14ac:dyDescent="0.25">
      <c r="A25" s="41" t="s">
        <v>16</v>
      </c>
      <c r="B25" s="21">
        <v>1107869</v>
      </c>
      <c r="C25" s="25">
        <v>1349869</v>
      </c>
      <c r="D25" s="42">
        <v>0</v>
      </c>
      <c r="E25" s="38">
        <v>36000</v>
      </c>
      <c r="F25" s="38">
        <v>20000</v>
      </c>
      <c r="G25" s="38">
        <v>216401.36</v>
      </c>
      <c r="H25" s="39">
        <v>170486.29</v>
      </c>
      <c r="I25" s="39">
        <v>204150</v>
      </c>
      <c r="J25" s="40">
        <f t="shared" si="5"/>
        <v>647037.65</v>
      </c>
    </row>
    <row r="26" spans="1:11" ht="13.5" customHeight="1" x14ac:dyDescent="0.25">
      <c r="A26" s="41" t="s">
        <v>17</v>
      </c>
      <c r="B26" s="21">
        <v>2740000</v>
      </c>
      <c r="C26" s="25">
        <v>3165600.01</v>
      </c>
      <c r="D26" s="42">
        <v>236000</v>
      </c>
      <c r="E26" s="38">
        <v>236000</v>
      </c>
      <c r="F26" s="38">
        <v>236000</v>
      </c>
      <c r="G26" s="38">
        <v>357495</v>
      </c>
      <c r="H26" s="39">
        <v>248900</v>
      </c>
      <c r="I26" s="39">
        <v>248900</v>
      </c>
      <c r="J26" s="40">
        <f t="shared" si="5"/>
        <v>1563295</v>
      </c>
    </row>
    <row r="27" spans="1:11" ht="13.5" customHeight="1" x14ac:dyDescent="0.25">
      <c r="A27" s="24" t="s">
        <v>18</v>
      </c>
      <c r="B27" s="21">
        <v>5450000</v>
      </c>
      <c r="C27" s="25">
        <v>4450807</v>
      </c>
      <c r="D27" s="25">
        <v>317213.52</v>
      </c>
      <c r="E27" s="21">
        <v>318713.52</v>
      </c>
      <c r="F27" s="21">
        <v>309132.99</v>
      </c>
      <c r="G27" s="21">
        <v>305150.98</v>
      </c>
      <c r="H27" s="22">
        <v>307743.46000000002</v>
      </c>
      <c r="I27" s="22">
        <v>331066.96999999997</v>
      </c>
      <c r="J27" s="40">
        <f t="shared" si="5"/>
        <v>1889021.44</v>
      </c>
    </row>
    <row r="28" spans="1:11" ht="29.25" customHeight="1" x14ac:dyDescent="0.25">
      <c r="A28" s="43" t="s">
        <v>90</v>
      </c>
      <c r="B28" s="21">
        <v>2600000</v>
      </c>
      <c r="C28" s="25">
        <v>3577091</v>
      </c>
      <c r="D28" s="25">
        <v>0</v>
      </c>
      <c r="E28" s="25">
        <v>0</v>
      </c>
      <c r="F28" s="25">
        <v>620285.35</v>
      </c>
      <c r="G28" s="21">
        <v>280014</v>
      </c>
      <c r="H28" s="22">
        <v>380669.99</v>
      </c>
      <c r="I28" s="22">
        <v>2062977.41</v>
      </c>
      <c r="J28" s="40">
        <f t="shared" si="5"/>
        <v>3343946.75</v>
      </c>
    </row>
    <row r="29" spans="1:11" ht="14.25" customHeight="1" x14ac:dyDescent="0.25">
      <c r="A29" s="24" t="s">
        <v>19</v>
      </c>
      <c r="B29" s="21">
        <v>10980000</v>
      </c>
      <c r="C29" s="25">
        <v>9504339.9900000002</v>
      </c>
      <c r="D29" s="25">
        <v>0</v>
      </c>
      <c r="E29" s="21">
        <v>534624.11</v>
      </c>
      <c r="F29" s="21">
        <v>1964167.67</v>
      </c>
      <c r="G29" s="21">
        <v>315544.07</v>
      </c>
      <c r="H29" s="22">
        <v>1399732.49</v>
      </c>
      <c r="I29" s="22">
        <v>509865.55</v>
      </c>
      <c r="J29" s="40">
        <f t="shared" si="5"/>
        <v>4723933.8899999997</v>
      </c>
    </row>
    <row r="30" spans="1:11" ht="15" customHeight="1" thickBot="1" x14ac:dyDescent="0.3">
      <c r="A30" s="29" t="s">
        <v>20</v>
      </c>
      <c r="B30" s="21">
        <v>4809000</v>
      </c>
      <c r="C30" s="25">
        <v>3778701</v>
      </c>
      <c r="D30" s="30">
        <v>0</v>
      </c>
      <c r="E30" s="31">
        <v>142000</v>
      </c>
      <c r="F30" s="31">
        <v>851483.28</v>
      </c>
      <c r="G30" s="31">
        <v>220496.35</v>
      </c>
      <c r="H30" s="32">
        <v>0</v>
      </c>
      <c r="I30" s="32">
        <v>861784.68</v>
      </c>
      <c r="J30" s="40">
        <f t="shared" si="5"/>
        <v>2075764.31</v>
      </c>
    </row>
    <row r="31" spans="1:11" ht="15.75" customHeight="1" thickBot="1" x14ac:dyDescent="0.3">
      <c r="A31" s="13" t="s">
        <v>21</v>
      </c>
      <c r="B31" s="9">
        <f>B32+B33+B34+B35+B36+B37+B38+B40</f>
        <v>18742931</v>
      </c>
      <c r="C31" s="34">
        <f>+C32+C33+C34+C35+C36+C37+C38+C39+C40</f>
        <v>14686089</v>
      </c>
      <c r="D31" s="44">
        <f t="shared" ref="D31:E31" si="6">D32+D33+D34+D35+D36+D37+D38+D40</f>
        <v>0</v>
      </c>
      <c r="E31" s="45">
        <f t="shared" si="6"/>
        <v>143951.5</v>
      </c>
      <c r="F31" s="46">
        <f>+F32+F33+F34+F35+F36+F37+F38+F39+F40</f>
        <v>1252571.8399999999</v>
      </c>
      <c r="G31" s="46">
        <f>+G32+G33+G34+G35+G36+G37+G38+G39+G40</f>
        <v>14070</v>
      </c>
      <c r="H31" s="46">
        <f>+H32+H33+H34+H35+H36+H37+H38+H39+H40</f>
        <v>2157996.42</v>
      </c>
      <c r="I31" s="46">
        <f>+I32+I33+I34+I35+I36+I37+I38+I39+I40</f>
        <v>2286013.09</v>
      </c>
      <c r="J31" s="47">
        <f>J32+J33+J34+J35+J36+J37+J38+J40</f>
        <v>5854602.8499999996</v>
      </c>
    </row>
    <row r="32" spans="1:11" ht="15" customHeight="1" x14ac:dyDescent="0.25">
      <c r="A32" s="20" t="s">
        <v>22</v>
      </c>
      <c r="B32" s="21">
        <v>1340000</v>
      </c>
      <c r="C32" s="25">
        <v>810826</v>
      </c>
      <c r="D32" s="21">
        <v>0</v>
      </c>
      <c r="E32" s="21">
        <v>0</v>
      </c>
      <c r="F32" s="21">
        <v>83139.570000000007</v>
      </c>
      <c r="G32" s="21">
        <v>10620</v>
      </c>
      <c r="H32" s="22">
        <v>339116.32</v>
      </c>
      <c r="I32" s="22">
        <v>106893.99</v>
      </c>
      <c r="J32" s="40">
        <f>+D32+E32+F32+G32+H32+I32</f>
        <v>539769.88</v>
      </c>
      <c r="K32" s="1"/>
    </row>
    <row r="33" spans="1:10" ht="13.5" customHeight="1" x14ac:dyDescent="0.25">
      <c r="A33" s="24" t="s">
        <v>23</v>
      </c>
      <c r="B33" s="21">
        <v>240000</v>
      </c>
      <c r="C33" s="25">
        <v>766753</v>
      </c>
      <c r="D33" s="25">
        <v>0</v>
      </c>
      <c r="E33" s="25">
        <v>0</v>
      </c>
      <c r="F33" s="25">
        <v>33252.36</v>
      </c>
      <c r="G33" s="21">
        <v>0</v>
      </c>
      <c r="H33" s="22">
        <v>39480.93</v>
      </c>
      <c r="I33" s="22">
        <v>466.1</v>
      </c>
      <c r="J33" s="40">
        <f t="shared" ref="J33:J40" si="7">+D33+E33+F33+G33+H33+I33</f>
        <v>73199.390000000014</v>
      </c>
    </row>
    <row r="34" spans="1:10" ht="13.5" customHeight="1" x14ac:dyDescent="0.25">
      <c r="A34" s="24" t="s">
        <v>24</v>
      </c>
      <c r="B34" s="21">
        <v>1120000</v>
      </c>
      <c r="C34" s="25">
        <v>555079</v>
      </c>
      <c r="D34" s="25">
        <v>0</v>
      </c>
      <c r="E34" s="21">
        <v>55607.5</v>
      </c>
      <c r="F34" s="21">
        <v>148760.24</v>
      </c>
      <c r="G34" s="21">
        <v>3450</v>
      </c>
      <c r="H34" s="22">
        <v>5338.01</v>
      </c>
      <c r="I34" s="22">
        <v>180462.06</v>
      </c>
      <c r="J34" s="40">
        <f t="shared" si="7"/>
        <v>393617.81</v>
      </c>
    </row>
    <row r="35" spans="1:10" ht="15" customHeight="1" x14ac:dyDescent="0.25">
      <c r="A35" s="24" t="s">
        <v>25</v>
      </c>
      <c r="B35" s="21">
        <v>0</v>
      </c>
      <c r="C35" s="25">
        <v>0</v>
      </c>
      <c r="D35" s="25">
        <v>0</v>
      </c>
      <c r="E35" s="25">
        <v>0</v>
      </c>
      <c r="F35" s="25">
        <v>0</v>
      </c>
      <c r="G35" s="21">
        <v>0</v>
      </c>
      <c r="H35" s="22">
        <v>0</v>
      </c>
      <c r="I35" s="22">
        <v>0</v>
      </c>
      <c r="J35" s="40">
        <f t="shared" si="7"/>
        <v>0</v>
      </c>
    </row>
    <row r="36" spans="1:10" ht="15" customHeight="1" x14ac:dyDescent="0.25">
      <c r="A36" s="24" t="s">
        <v>26</v>
      </c>
      <c r="B36" s="21">
        <v>510000</v>
      </c>
      <c r="C36" s="25">
        <v>39294</v>
      </c>
      <c r="D36" s="25">
        <v>0</v>
      </c>
      <c r="E36" s="25">
        <v>0</v>
      </c>
      <c r="F36" s="25">
        <v>24407.439999999999</v>
      </c>
      <c r="G36" s="21">
        <v>0</v>
      </c>
      <c r="H36" s="22">
        <v>11653.17</v>
      </c>
      <c r="I36" s="22">
        <v>0</v>
      </c>
      <c r="J36" s="40">
        <f t="shared" si="7"/>
        <v>36060.61</v>
      </c>
    </row>
    <row r="37" spans="1:10" ht="15" customHeight="1" x14ac:dyDescent="0.25">
      <c r="A37" s="24" t="s">
        <v>27</v>
      </c>
      <c r="B37" s="21">
        <v>590000</v>
      </c>
      <c r="C37" s="25">
        <v>357027</v>
      </c>
      <c r="D37" s="25">
        <v>0</v>
      </c>
      <c r="E37" s="25">
        <v>0</v>
      </c>
      <c r="F37" s="25">
        <v>24222.17</v>
      </c>
      <c r="G37" s="21">
        <v>0</v>
      </c>
      <c r="H37" s="22">
        <v>5052.79</v>
      </c>
      <c r="I37" s="22">
        <v>295132.15999999997</v>
      </c>
      <c r="J37" s="40">
        <f t="shared" si="7"/>
        <v>324407.12</v>
      </c>
    </row>
    <row r="38" spans="1:10" ht="15" customHeight="1" x14ac:dyDescent="0.25">
      <c r="A38" s="43" t="s">
        <v>28</v>
      </c>
      <c r="B38" s="21">
        <v>11010000</v>
      </c>
      <c r="C38" s="25">
        <v>9623507</v>
      </c>
      <c r="D38" s="25">
        <v>0</v>
      </c>
      <c r="E38" s="25">
        <v>0</v>
      </c>
      <c r="F38" s="25">
        <v>52830.28</v>
      </c>
      <c r="G38" s="21">
        <v>0</v>
      </c>
      <c r="H38" s="22">
        <v>1725274.16</v>
      </c>
      <c r="I38" s="22">
        <v>551727.88</v>
      </c>
      <c r="J38" s="40">
        <f t="shared" si="7"/>
        <v>2329832.3199999998</v>
      </c>
    </row>
    <row r="39" spans="1:10" ht="31.5" x14ac:dyDescent="0.25">
      <c r="A39" s="43" t="s">
        <v>29</v>
      </c>
      <c r="B39" s="21">
        <v>0</v>
      </c>
      <c r="C39" s="25">
        <v>0</v>
      </c>
      <c r="D39" s="25">
        <v>0</v>
      </c>
      <c r="E39" s="25">
        <v>0</v>
      </c>
      <c r="F39" s="25">
        <v>0</v>
      </c>
      <c r="G39" s="21">
        <v>0</v>
      </c>
      <c r="H39" s="22">
        <v>0</v>
      </c>
      <c r="I39" s="22">
        <v>0</v>
      </c>
      <c r="J39" s="40">
        <f t="shared" si="7"/>
        <v>0</v>
      </c>
    </row>
    <row r="40" spans="1:10" ht="15.75" customHeight="1" thickBot="1" x14ac:dyDescent="0.3">
      <c r="A40" s="29" t="s">
        <v>30</v>
      </c>
      <c r="B40" s="21">
        <v>3932931</v>
      </c>
      <c r="C40" s="25">
        <v>2533603</v>
      </c>
      <c r="D40" s="30">
        <v>0</v>
      </c>
      <c r="E40" s="31">
        <v>88344</v>
      </c>
      <c r="F40" s="31">
        <v>885959.78</v>
      </c>
      <c r="G40" s="31">
        <v>0</v>
      </c>
      <c r="H40" s="32">
        <v>32081.040000000001</v>
      </c>
      <c r="I40" s="32">
        <v>1151330.8999999999</v>
      </c>
      <c r="J40" s="40">
        <f t="shared" si="7"/>
        <v>2157715.7199999997</v>
      </c>
    </row>
    <row r="41" spans="1:10" ht="16.5" thickBot="1" x14ac:dyDescent="0.3">
      <c r="A41" s="48" t="s">
        <v>31</v>
      </c>
      <c r="B41" s="49">
        <f>+B42+B43+B44+B45+B46+B47+B48</f>
        <v>0</v>
      </c>
      <c r="C41" s="10">
        <f t="shared" ref="C41:J41" si="8">+C42+C43+C44+C45+C46+C47+C48</f>
        <v>0</v>
      </c>
      <c r="D41" s="10">
        <f t="shared" si="8"/>
        <v>0</v>
      </c>
      <c r="E41" s="11">
        <f t="shared" si="8"/>
        <v>0</v>
      </c>
      <c r="F41" s="35">
        <v>0</v>
      </c>
      <c r="G41" s="35">
        <v>0</v>
      </c>
      <c r="H41" s="35">
        <v>0</v>
      </c>
      <c r="I41" s="35">
        <v>0</v>
      </c>
      <c r="J41" s="36">
        <f t="shared" si="8"/>
        <v>0</v>
      </c>
    </row>
    <row r="42" spans="1:10" ht="15.75" x14ac:dyDescent="0.25">
      <c r="A42" s="50" t="s">
        <v>32</v>
      </c>
      <c r="B42" s="21">
        <v>0</v>
      </c>
      <c r="C42" s="21">
        <f t="shared" ref="C42" si="9">SUM(B42:B42)</f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40">
        <f t="shared" ref="J42:J48" si="10">SUM(D42:D42)</f>
        <v>0</v>
      </c>
    </row>
    <row r="43" spans="1:10" ht="15.75" x14ac:dyDescent="0.25">
      <c r="A43" s="51" t="s">
        <v>33</v>
      </c>
      <c r="B43" s="25">
        <v>0</v>
      </c>
      <c r="C43" s="25">
        <f t="shared" ref="C43:C48" si="11">SUM(B43:B43)</f>
        <v>0</v>
      </c>
      <c r="D43" s="25">
        <v>0</v>
      </c>
      <c r="E43" s="25">
        <v>0</v>
      </c>
      <c r="F43" s="21">
        <v>0</v>
      </c>
      <c r="G43" s="21">
        <v>0</v>
      </c>
      <c r="H43" s="21">
        <v>0</v>
      </c>
      <c r="I43" s="21">
        <v>0</v>
      </c>
      <c r="J43" s="26">
        <f t="shared" si="10"/>
        <v>0</v>
      </c>
    </row>
    <row r="44" spans="1:10" ht="15.75" x14ac:dyDescent="0.25">
      <c r="A44" s="51" t="s">
        <v>34</v>
      </c>
      <c r="B44" s="25">
        <v>0</v>
      </c>
      <c r="C44" s="25">
        <f t="shared" si="11"/>
        <v>0</v>
      </c>
      <c r="D44" s="25">
        <v>0</v>
      </c>
      <c r="E44" s="25">
        <v>0</v>
      </c>
      <c r="F44" s="21">
        <v>0</v>
      </c>
      <c r="G44" s="21">
        <v>0</v>
      </c>
      <c r="H44" s="21">
        <v>0</v>
      </c>
      <c r="I44" s="21">
        <v>0</v>
      </c>
      <c r="J44" s="26">
        <f t="shared" si="10"/>
        <v>0</v>
      </c>
    </row>
    <row r="45" spans="1:10" ht="15" customHeight="1" x14ac:dyDescent="0.25">
      <c r="A45" s="52" t="s">
        <v>35</v>
      </c>
      <c r="B45" s="25">
        <v>0</v>
      </c>
      <c r="C45" s="25">
        <f t="shared" si="11"/>
        <v>0</v>
      </c>
      <c r="D45" s="25">
        <v>0</v>
      </c>
      <c r="E45" s="25">
        <v>0</v>
      </c>
      <c r="F45" s="21">
        <v>0</v>
      </c>
      <c r="G45" s="21">
        <v>0</v>
      </c>
      <c r="H45" s="21">
        <v>0</v>
      </c>
      <c r="I45" s="21">
        <v>0</v>
      </c>
      <c r="J45" s="26">
        <f t="shared" si="10"/>
        <v>0</v>
      </c>
    </row>
    <row r="46" spans="1:10" ht="18" customHeight="1" x14ac:dyDescent="0.25">
      <c r="A46" s="52" t="s">
        <v>36</v>
      </c>
      <c r="B46" s="25">
        <v>0</v>
      </c>
      <c r="C46" s="25">
        <f t="shared" si="11"/>
        <v>0</v>
      </c>
      <c r="D46" s="25">
        <v>0</v>
      </c>
      <c r="E46" s="25">
        <v>0</v>
      </c>
      <c r="F46" s="21">
        <v>0</v>
      </c>
      <c r="G46" s="21">
        <v>0</v>
      </c>
      <c r="H46" s="21">
        <v>0</v>
      </c>
      <c r="I46" s="21">
        <v>0</v>
      </c>
      <c r="J46" s="26">
        <f t="shared" si="10"/>
        <v>0</v>
      </c>
    </row>
    <row r="47" spans="1:10" ht="15.75" x14ac:dyDescent="0.25">
      <c r="A47" s="51" t="s">
        <v>37</v>
      </c>
      <c r="B47" s="25">
        <v>0</v>
      </c>
      <c r="C47" s="25">
        <f t="shared" si="11"/>
        <v>0</v>
      </c>
      <c r="D47" s="25">
        <v>0</v>
      </c>
      <c r="E47" s="25">
        <v>0</v>
      </c>
      <c r="F47" s="21">
        <v>0</v>
      </c>
      <c r="G47" s="21">
        <v>0</v>
      </c>
      <c r="H47" s="21">
        <v>0</v>
      </c>
      <c r="I47" s="21">
        <v>0</v>
      </c>
      <c r="J47" s="26">
        <f t="shared" si="10"/>
        <v>0</v>
      </c>
    </row>
    <row r="48" spans="1:10" ht="16.5" thickBot="1" x14ac:dyDescent="0.3">
      <c r="A48" s="53" t="s">
        <v>38</v>
      </c>
      <c r="B48" s="25">
        <v>0</v>
      </c>
      <c r="C48" s="25">
        <f t="shared" si="11"/>
        <v>0</v>
      </c>
      <c r="D48" s="25">
        <v>0</v>
      </c>
      <c r="E48" s="25">
        <v>0</v>
      </c>
      <c r="F48" s="21">
        <v>0</v>
      </c>
      <c r="G48" s="21">
        <v>0</v>
      </c>
      <c r="H48" s="21">
        <v>0</v>
      </c>
      <c r="I48" s="21">
        <v>0</v>
      </c>
      <c r="J48" s="54">
        <f t="shared" si="10"/>
        <v>0</v>
      </c>
    </row>
    <row r="49" spans="1:10" ht="16.5" thickBot="1" x14ac:dyDescent="0.3">
      <c r="A49" s="48" t="s">
        <v>39</v>
      </c>
      <c r="B49" s="49">
        <f>+B50+B51+B52+B53+B54+B55+B56</f>
        <v>0</v>
      </c>
      <c r="C49" s="49">
        <f t="shared" ref="C49:J49" si="12">+C50+C51+C52+C53+C54+C55+C56</f>
        <v>0</v>
      </c>
      <c r="D49" s="49">
        <f t="shared" si="12"/>
        <v>0</v>
      </c>
      <c r="E49" s="49">
        <f t="shared" si="12"/>
        <v>0</v>
      </c>
      <c r="F49" s="12">
        <f t="shared" si="12"/>
        <v>0</v>
      </c>
      <c r="G49" s="12">
        <f t="shared" si="12"/>
        <v>0</v>
      </c>
      <c r="H49" s="12">
        <f t="shared" si="12"/>
        <v>0</v>
      </c>
      <c r="I49" s="12">
        <f t="shared" si="12"/>
        <v>0</v>
      </c>
      <c r="J49" s="36">
        <f t="shared" si="12"/>
        <v>0</v>
      </c>
    </row>
    <row r="50" spans="1:10" ht="15.75" x14ac:dyDescent="0.25">
      <c r="A50" s="50" t="s">
        <v>40</v>
      </c>
      <c r="B50" s="25">
        <v>0</v>
      </c>
      <c r="C50" s="25">
        <f t="shared" ref="C50:C65" si="13">SUM(B50:B50)</f>
        <v>0</v>
      </c>
      <c r="D50" s="25">
        <v>0</v>
      </c>
      <c r="E50" s="55">
        <v>0</v>
      </c>
      <c r="F50" s="21">
        <v>0</v>
      </c>
      <c r="G50" s="21">
        <v>0</v>
      </c>
      <c r="H50" s="21">
        <v>0</v>
      </c>
      <c r="I50" s="21">
        <v>0</v>
      </c>
      <c r="J50" s="40">
        <f t="shared" ref="J50:J56" si="14">SUM(D50:D50)</f>
        <v>0</v>
      </c>
    </row>
    <row r="51" spans="1:10" ht="15.75" x14ac:dyDescent="0.25">
      <c r="A51" s="51" t="s">
        <v>41</v>
      </c>
      <c r="B51" s="25">
        <v>0</v>
      </c>
      <c r="C51" s="25">
        <f t="shared" si="13"/>
        <v>0</v>
      </c>
      <c r="D51" s="25">
        <v>0</v>
      </c>
      <c r="E51" s="27">
        <v>0</v>
      </c>
      <c r="F51" s="25">
        <v>0</v>
      </c>
      <c r="G51" s="21">
        <v>0</v>
      </c>
      <c r="H51" s="21">
        <v>0</v>
      </c>
      <c r="I51" s="21">
        <v>0</v>
      </c>
      <c r="J51" s="26">
        <f t="shared" si="14"/>
        <v>0</v>
      </c>
    </row>
    <row r="52" spans="1:10" ht="15.75" x14ac:dyDescent="0.25">
      <c r="A52" s="51" t="s">
        <v>42</v>
      </c>
      <c r="B52" s="25">
        <v>0</v>
      </c>
      <c r="C52" s="25">
        <f t="shared" si="13"/>
        <v>0</v>
      </c>
      <c r="D52" s="25">
        <v>0</v>
      </c>
      <c r="E52" s="27">
        <v>0</v>
      </c>
      <c r="F52" s="25">
        <v>0</v>
      </c>
      <c r="G52" s="21">
        <v>0</v>
      </c>
      <c r="H52" s="21">
        <v>0</v>
      </c>
      <c r="I52" s="21">
        <v>0</v>
      </c>
      <c r="J52" s="26">
        <f t="shared" si="14"/>
        <v>0</v>
      </c>
    </row>
    <row r="53" spans="1:10" ht="18.75" customHeight="1" x14ac:dyDescent="0.25">
      <c r="A53" s="52" t="s">
        <v>43</v>
      </c>
      <c r="B53" s="25">
        <v>0</v>
      </c>
      <c r="C53" s="25">
        <f t="shared" si="13"/>
        <v>0</v>
      </c>
      <c r="D53" s="25">
        <v>0</v>
      </c>
      <c r="E53" s="27">
        <v>0</v>
      </c>
      <c r="F53" s="25">
        <v>0</v>
      </c>
      <c r="G53" s="21">
        <v>0</v>
      </c>
      <c r="H53" s="21">
        <v>0</v>
      </c>
      <c r="I53" s="21">
        <v>0</v>
      </c>
      <c r="J53" s="26">
        <f t="shared" si="14"/>
        <v>0</v>
      </c>
    </row>
    <row r="54" spans="1:10" ht="18" customHeight="1" x14ac:dyDescent="0.25">
      <c r="A54" s="52" t="s">
        <v>44</v>
      </c>
      <c r="B54" s="25">
        <v>0</v>
      </c>
      <c r="C54" s="25">
        <f t="shared" si="13"/>
        <v>0</v>
      </c>
      <c r="D54" s="25">
        <v>0</v>
      </c>
      <c r="E54" s="27">
        <v>0</v>
      </c>
      <c r="F54" s="25">
        <v>0</v>
      </c>
      <c r="G54" s="21">
        <v>0</v>
      </c>
      <c r="H54" s="21">
        <v>0</v>
      </c>
      <c r="I54" s="21">
        <v>0</v>
      </c>
      <c r="J54" s="26">
        <f t="shared" si="14"/>
        <v>0</v>
      </c>
    </row>
    <row r="55" spans="1:10" ht="15.75" x14ac:dyDescent="0.25">
      <c r="A55" s="51" t="s">
        <v>45</v>
      </c>
      <c r="B55" s="25">
        <v>0</v>
      </c>
      <c r="C55" s="25">
        <f t="shared" si="13"/>
        <v>0</v>
      </c>
      <c r="D55" s="25">
        <v>0</v>
      </c>
      <c r="E55" s="27">
        <v>0</v>
      </c>
      <c r="F55" s="25">
        <v>0</v>
      </c>
      <c r="G55" s="21">
        <v>0</v>
      </c>
      <c r="H55" s="21">
        <v>0</v>
      </c>
      <c r="I55" s="21">
        <v>0</v>
      </c>
      <c r="J55" s="26">
        <f t="shared" si="14"/>
        <v>0</v>
      </c>
    </row>
    <row r="56" spans="1:10" ht="16.5" thickBot="1" x14ac:dyDescent="0.3">
      <c r="A56" s="53" t="s">
        <v>46</v>
      </c>
      <c r="B56" s="30">
        <v>0</v>
      </c>
      <c r="C56" s="30">
        <f t="shared" si="13"/>
        <v>0</v>
      </c>
      <c r="D56" s="25">
        <v>0</v>
      </c>
      <c r="E56" s="27">
        <v>0</v>
      </c>
      <c r="F56" s="30">
        <v>0</v>
      </c>
      <c r="G56" s="21">
        <v>0</v>
      </c>
      <c r="H56" s="21">
        <v>0</v>
      </c>
      <c r="I56" s="21">
        <v>0</v>
      </c>
      <c r="J56" s="54">
        <f t="shared" si="14"/>
        <v>0</v>
      </c>
    </row>
    <row r="57" spans="1:10" ht="16.5" thickBot="1" x14ac:dyDescent="0.3">
      <c r="A57" s="13" t="s">
        <v>47</v>
      </c>
      <c r="B57" s="56">
        <f>SUM(B58:B66)</f>
        <v>1347870</v>
      </c>
      <c r="C57" s="57">
        <f>+C58+C59+C60+C61+C62+C63+C64+C65+C66</f>
        <v>6370477</v>
      </c>
      <c r="D57" s="12">
        <v>0</v>
      </c>
      <c r="E57" s="12">
        <f>+E58+E59+E60+E61+E62+E63+E64+E65+E66</f>
        <v>460835</v>
      </c>
      <c r="F57" s="12">
        <f>+F58+F59+F60+F61+F62+F63+F64+F65+F66</f>
        <v>705578.33</v>
      </c>
      <c r="G57" s="12">
        <f>+G58+G59+G60+G61+G62+G63+G64+G65+G66</f>
        <v>231050.02</v>
      </c>
      <c r="H57" s="12">
        <f>+H58+H59+H60+H61+H62+H63+H64+H65+H66</f>
        <v>0</v>
      </c>
      <c r="I57" s="12">
        <f>+I58+I59+I60+I61+I62+I63+I64+I65+I66</f>
        <v>2379943.79</v>
      </c>
      <c r="J57" s="36">
        <f t="shared" ref="J57" si="15">SUM(J58:J66)</f>
        <v>3777407.1399999997</v>
      </c>
    </row>
    <row r="58" spans="1:10" ht="15.75" x14ac:dyDescent="0.25">
      <c r="A58" s="20" t="s">
        <v>48</v>
      </c>
      <c r="B58" s="21">
        <v>1347870</v>
      </c>
      <c r="C58" s="25">
        <v>2291940</v>
      </c>
      <c r="D58" s="21">
        <v>0</v>
      </c>
      <c r="E58" s="21">
        <v>218270</v>
      </c>
      <c r="F58" s="21">
        <v>183986.47</v>
      </c>
      <c r="G58" s="21">
        <v>231050.02</v>
      </c>
      <c r="H58" s="22">
        <v>0</v>
      </c>
      <c r="I58" s="22">
        <v>652905.37</v>
      </c>
      <c r="J58" s="40">
        <f>+D58+E58+F58+G58+H58+I58</f>
        <v>1286211.8599999999</v>
      </c>
    </row>
    <row r="59" spans="1:10" ht="18.75" customHeight="1" x14ac:dyDescent="0.25">
      <c r="A59" s="43" t="s">
        <v>49</v>
      </c>
      <c r="B59" s="25">
        <v>0</v>
      </c>
      <c r="C59" s="25">
        <v>360960</v>
      </c>
      <c r="D59" s="25">
        <v>0</v>
      </c>
      <c r="E59" s="21">
        <v>9600</v>
      </c>
      <c r="F59" s="21">
        <v>0</v>
      </c>
      <c r="G59" s="21">
        <v>0</v>
      </c>
      <c r="H59" s="22">
        <v>0</v>
      </c>
      <c r="I59" s="22">
        <v>343686.21</v>
      </c>
      <c r="J59" s="40">
        <f t="shared" ref="J59:J66" si="16">+D59+E59+F59+G59+H59+I59</f>
        <v>353286.21</v>
      </c>
    </row>
    <row r="60" spans="1:10" ht="15.75" x14ac:dyDescent="0.25">
      <c r="A60" s="24" t="s">
        <v>91</v>
      </c>
      <c r="B60" s="25">
        <v>0</v>
      </c>
      <c r="C60" s="25">
        <f t="shared" si="13"/>
        <v>0</v>
      </c>
      <c r="D60" s="25">
        <v>0</v>
      </c>
      <c r="E60" s="25">
        <v>0</v>
      </c>
      <c r="F60" s="25">
        <v>0</v>
      </c>
      <c r="G60" s="21">
        <v>0</v>
      </c>
      <c r="H60" s="22">
        <v>0</v>
      </c>
      <c r="I60" s="22">
        <v>0</v>
      </c>
      <c r="J60" s="40">
        <f t="shared" si="16"/>
        <v>0</v>
      </c>
    </row>
    <row r="61" spans="1:10" ht="15.75" x14ac:dyDescent="0.25">
      <c r="A61" s="24" t="s">
        <v>50</v>
      </c>
      <c r="B61" s="25">
        <v>0</v>
      </c>
      <c r="C61" s="25">
        <v>90000</v>
      </c>
      <c r="D61" s="25">
        <v>0</v>
      </c>
      <c r="E61" s="25">
        <v>0</v>
      </c>
      <c r="F61" s="25">
        <v>24993.58</v>
      </c>
      <c r="G61" s="21">
        <v>0</v>
      </c>
      <c r="H61" s="22">
        <v>0</v>
      </c>
      <c r="I61" s="22">
        <v>14878.62</v>
      </c>
      <c r="J61" s="40">
        <f t="shared" si="16"/>
        <v>39872.200000000004</v>
      </c>
    </row>
    <row r="62" spans="1:10" ht="15.75" x14ac:dyDescent="0.25">
      <c r="A62" s="24" t="s">
        <v>51</v>
      </c>
      <c r="B62" s="25">
        <v>0</v>
      </c>
      <c r="C62" s="25">
        <v>1934077</v>
      </c>
      <c r="D62" s="25">
        <v>0</v>
      </c>
      <c r="E62" s="21">
        <v>232965</v>
      </c>
      <c r="F62" s="21">
        <v>94808.28</v>
      </c>
      <c r="G62" s="21">
        <v>0</v>
      </c>
      <c r="H62" s="22">
        <v>0</v>
      </c>
      <c r="I62" s="22">
        <v>1351363.59</v>
      </c>
      <c r="J62" s="40">
        <f t="shared" si="16"/>
        <v>1679136.87</v>
      </c>
    </row>
    <row r="63" spans="1:10" ht="15.75" x14ac:dyDescent="0.25">
      <c r="A63" s="24" t="s">
        <v>52</v>
      </c>
      <c r="B63" s="25">
        <v>0</v>
      </c>
      <c r="C63" s="25">
        <f t="shared" si="13"/>
        <v>0</v>
      </c>
      <c r="D63" s="25">
        <v>0</v>
      </c>
      <c r="E63" s="25">
        <v>0</v>
      </c>
      <c r="F63" s="25">
        <v>0</v>
      </c>
      <c r="G63" s="21">
        <v>0</v>
      </c>
      <c r="H63" s="22">
        <v>0</v>
      </c>
      <c r="I63" s="22">
        <v>0</v>
      </c>
      <c r="J63" s="40">
        <f t="shared" si="16"/>
        <v>0</v>
      </c>
    </row>
    <row r="64" spans="1:10" ht="15.75" x14ac:dyDescent="0.25">
      <c r="A64" s="24" t="s">
        <v>53</v>
      </c>
      <c r="B64" s="25">
        <v>0</v>
      </c>
      <c r="C64" s="25">
        <f t="shared" si="13"/>
        <v>0</v>
      </c>
      <c r="D64" s="25">
        <v>0</v>
      </c>
      <c r="E64" s="25">
        <v>0</v>
      </c>
      <c r="F64" s="25">
        <v>0</v>
      </c>
      <c r="G64" s="21">
        <v>0</v>
      </c>
      <c r="H64" s="22">
        <v>0</v>
      </c>
      <c r="I64" s="22">
        <v>0</v>
      </c>
      <c r="J64" s="40">
        <f t="shared" si="16"/>
        <v>0</v>
      </c>
    </row>
    <row r="65" spans="1:10" ht="15.75" x14ac:dyDescent="0.25">
      <c r="A65" s="24" t="s">
        <v>54</v>
      </c>
      <c r="B65" s="25">
        <v>0</v>
      </c>
      <c r="C65" s="25">
        <f t="shared" si="13"/>
        <v>0</v>
      </c>
      <c r="D65" s="25">
        <v>0</v>
      </c>
      <c r="E65" s="25">
        <v>0</v>
      </c>
      <c r="F65" s="25">
        <v>0</v>
      </c>
      <c r="G65" s="21">
        <v>0</v>
      </c>
      <c r="H65" s="22">
        <v>0</v>
      </c>
      <c r="I65" s="22">
        <v>0</v>
      </c>
      <c r="J65" s="40">
        <f t="shared" si="16"/>
        <v>0</v>
      </c>
    </row>
    <row r="66" spans="1:10" ht="18.75" customHeight="1" thickBot="1" x14ac:dyDescent="0.3">
      <c r="A66" s="58" t="s">
        <v>55</v>
      </c>
      <c r="B66" s="30">
        <v>0</v>
      </c>
      <c r="C66" s="25">
        <v>1693500</v>
      </c>
      <c r="D66" s="30">
        <v>0</v>
      </c>
      <c r="E66" s="30">
        <v>0</v>
      </c>
      <c r="F66" s="30">
        <v>401790</v>
      </c>
      <c r="G66" s="31">
        <v>0</v>
      </c>
      <c r="H66" s="32">
        <v>0</v>
      </c>
      <c r="I66" s="32">
        <v>17110</v>
      </c>
      <c r="J66" s="40">
        <f t="shared" si="16"/>
        <v>418900</v>
      </c>
    </row>
    <row r="67" spans="1:10" ht="16.5" thickBot="1" x14ac:dyDescent="0.3">
      <c r="A67" s="59" t="s">
        <v>92</v>
      </c>
      <c r="B67" s="60">
        <f t="shared" ref="B67:C67" si="17">+B15+B21+B31+B57</f>
        <v>707103172</v>
      </c>
      <c r="C67" s="61">
        <f t="shared" si="17"/>
        <v>727103172</v>
      </c>
      <c r="D67" s="61">
        <f>+D15+D21+D31+D57</f>
        <v>47520018.649999999</v>
      </c>
      <c r="E67" s="61">
        <f>+E15+E21+E31+E41+E49+E57</f>
        <v>48994651.360000007</v>
      </c>
      <c r="F67" s="61">
        <f>+F15+F21+F31+F41+F49+F57</f>
        <v>53533407.859999999</v>
      </c>
      <c r="G67" s="61">
        <f>+G15+G21+G31+G41+G49+G57</f>
        <v>50900883.500000007</v>
      </c>
      <c r="H67" s="61">
        <f>+H15+H21+H31+H41+H49+H57</f>
        <v>54451927.530000001</v>
      </c>
      <c r="I67" s="61">
        <f>+I15+I21+I31+I41+I49+I57</f>
        <v>90170767.200000033</v>
      </c>
      <c r="J67" s="62">
        <f>+J15+J21+J31+J57</f>
        <v>345571656.10000002</v>
      </c>
    </row>
    <row r="68" spans="1:10" ht="15.75" x14ac:dyDescent="0.25">
      <c r="A68" s="63" t="s">
        <v>57</v>
      </c>
      <c r="B68" s="64">
        <f>+B69+B70+B71+B72</f>
        <v>0</v>
      </c>
      <c r="C68" s="65">
        <f t="shared" ref="C68:J68" si="18">+C69+C70+C71+C72</f>
        <v>0</v>
      </c>
      <c r="D68" s="66">
        <f t="shared" si="18"/>
        <v>0</v>
      </c>
      <c r="E68" s="66">
        <f t="shared" si="18"/>
        <v>0</v>
      </c>
      <c r="F68" s="66">
        <f t="shared" si="18"/>
        <v>0</v>
      </c>
      <c r="G68" s="66">
        <f t="shared" si="18"/>
        <v>0</v>
      </c>
      <c r="H68" s="66">
        <f t="shared" si="18"/>
        <v>0</v>
      </c>
      <c r="I68" s="66">
        <f t="shared" si="18"/>
        <v>0</v>
      </c>
      <c r="J68" s="67">
        <f t="shared" si="18"/>
        <v>0</v>
      </c>
    </row>
    <row r="69" spans="1:10" ht="15.75" x14ac:dyDescent="0.25">
      <c r="A69" s="68" t="s">
        <v>58</v>
      </c>
      <c r="B69" s="69">
        <v>0</v>
      </c>
      <c r="C69" s="69">
        <v>0</v>
      </c>
      <c r="D69" s="70">
        <v>0</v>
      </c>
      <c r="E69" s="70">
        <v>0</v>
      </c>
      <c r="F69" s="69">
        <v>0</v>
      </c>
      <c r="G69" s="70">
        <v>0</v>
      </c>
      <c r="H69" s="70">
        <v>0</v>
      </c>
      <c r="I69" s="70">
        <v>0</v>
      </c>
      <c r="J69" s="26">
        <f>SUM(D69:D69)</f>
        <v>0</v>
      </c>
    </row>
    <row r="70" spans="1:10" ht="15.75" x14ac:dyDescent="0.25">
      <c r="A70" s="68" t="s">
        <v>59</v>
      </c>
      <c r="B70" s="69">
        <v>0</v>
      </c>
      <c r="C70" s="69">
        <v>0</v>
      </c>
      <c r="D70" s="69">
        <v>0</v>
      </c>
      <c r="E70" s="69">
        <v>0</v>
      </c>
      <c r="F70" s="69">
        <v>0</v>
      </c>
      <c r="G70" s="70">
        <v>0</v>
      </c>
      <c r="H70" s="70">
        <v>0</v>
      </c>
      <c r="I70" s="70">
        <v>0</v>
      </c>
      <c r="J70" s="26">
        <f>SUM(D70:D70)</f>
        <v>0</v>
      </c>
    </row>
    <row r="71" spans="1:10" ht="15.75" x14ac:dyDescent="0.25">
      <c r="A71" s="68" t="s">
        <v>60</v>
      </c>
      <c r="B71" s="69">
        <v>0</v>
      </c>
      <c r="C71" s="69">
        <v>0</v>
      </c>
      <c r="D71" s="69">
        <v>0</v>
      </c>
      <c r="E71" s="69">
        <v>0</v>
      </c>
      <c r="F71" s="69">
        <v>0</v>
      </c>
      <c r="G71" s="70">
        <v>0</v>
      </c>
      <c r="H71" s="70">
        <v>0</v>
      </c>
      <c r="I71" s="70">
        <v>0</v>
      </c>
      <c r="J71" s="26">
        <f>SUM(D71:D71)</f>
        <v>0</v>
      </c>
    </row>
    <row r="72" spans="1:10" ht="27.75" customHeight="1" x14ac:dyDescent="0.25">
      <c r="A72" s="71" t="s">
        <v>61</v>
      </c>
      <c r="B72" s="69">
        <v>0</v>
      </c>
      <c r="C72" s="69">
        <v>0</v>
      </c>
      <c r="D72" s="69">
        <v>0</v>
      </c>
      <c r="E72" s="69">
        <v>0</v>
      </c>
      <c r="F72" s="69">
        <v>0</v>
      </c>
      <c r="G72" s="70">
        <v>0</v>
      </c>
      <c r="H72" s="70">
        <v>0</v>
      </c>
      <c r="I72" s="70">
        <v>0</v>
      </c>
      <c r="J72" s="54">
        <f>SUM(D72:D72)</f>
        <v>0</v>
      </c>
    </row>
    <row r="73" spans="1:10" ht="15.75" x14ac:dyDescent="0.25">
      <c r="A73" s="72" t="s">
        <v>62</v>
      </c>
      <c r="B73" s="73">
        <f>+B74+B75</f>
        <v>0</v>
      </c>
      <c r="C73" s="73">
        <f t="shared" ref="C73:J73" si="19">+C74+C75</f>
        <v>0</v>
      </c>
      <c r="D73" s="74">
        <f t="shared" si="19"/>
        <v>0</v>
      </c>
      <c r="E73" s="75">
        <f t="shared" si="19"/>
        <v>0</v>
      </c>
      <c r="F73" s="75">
        <f t="shared" si="19"/>
        <v>0</v>
      </c>
      <c r="G73" s="75">
        <f t="shared" si="19"/>
        <v>0</v>
      </c>
      <c r="H73" s="75">
        <f t="shared" si="19"/>
        <v>0</v>
      </c>
      <c r="I73" s="75">
        <f t="shared" si="19"/>
        <v>0</v>
      </c>
      <c r="J73" s="76">
        <f t="shared" si="19"/>
        <v>0</v>
      </c>
    </row>
    <row r="74" spans="1:10" ht="15" customHeight="1" x14ac:dyDescent="0.25">
      <c r="A74" s="68" t="s">
        <v>63</v>
      </c>
      <c r="B74" s="70">
        <v>0</v>
      </c>
      <c r="C74" s="70">
        <v>0</v>
      </c>
      <c r="D74" s="70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40">
        <f>SUM(D74:D74)</f>
        <v>0</v>
      </c>
    </row>
    <row r="75" spans="1:10" ht="15.75" customHeight="1" x14ac:dyDescent="0.25">
      <c r="A75" s="68" t="s">
        <v>64</v>
      </c>
      <c r="B75" s="77">
        <v>0</v>
      </c>
      <c r="C75" s="77">
        <v>0</v>
      </c>
      <c r="D75" s="77">
        <v>0</v>
      </c>
      <c r="E75" s="77">
        <v>0</v>
      </c>
      <c r="F75" s="77">
        <v>0</v>
      </c>
      <c r="G75" s="70">
        <v>0</v>
      </c>
      <c r="H75" s="70">
        <v>0</v>
      </c>
      <c r="I75" s="70">
        <v>0</v>
      </c>
      <c r="J75" s="78">
        <f>SUM(D75:D75)</f>
        <v>0</v>
      </c>
    </row>
    <row r="76" spans="1:10" ht="14.25" customHeight="1" x14ac:dyDescent="0.25">
      <c r="A76" s="72" t="s">
        <v>65</v>
      </c>
      <c r="B76" s="79">
        <f>+B77+B78+B79</f>
        <v>0</v>
      </c>
      <c r="C76" s="80">
        <f t="shared" ref="C76:J76" si="20">+C77+C78+C79</f>
        <v>0</v>
      </c>
      <c r="D76" s="81">
        <f t="shared" si="20"/>
        <v>0</v>
      </c>
      <c r="E76" s="74">
        <f t="shared" si="20"/>
        <v>0</v>
      </c>
      <c r="F76" s="74">
        <f t="shared" si="20"/>
        <v>0</v>
      </c>
      <c r="G76" s="74">
        <f t="shared" si="20"/>
        <v>0</v>
      </c>
      <c r="H76" s="74">
        <f t="shared" si="20"/>
        <v>0</v>
      </c>
      <c r="I76" s="74">
        <f t="shared" si="20"/>
        <v>0</v>
      </c>
      <c r="J76" s="82">
        <f t="shared" si="20"/>
        <v>0</v>
      </c>
    </row>
    <row r="77" spans="1:10" ht="15" customHeight="1" x14ac:dyDescent="0.25">
      <c r="A77" s="68" t="s">
        <v>66</v>
      </c>
      <c r="B77" s="70">
        <v>0</v>
      </c>
      <c r="C77" s="70">
        <v>0</v>
      </c>
      <c r="D77" s="69">
        <v>0</v>
      </c>
      <c r="E77" s="69">
        <v>0</v>
      </c>
      <c r="F77" s="70">
        <v>0</v>
      </c>
      <c r="G77" s="69">
        <v>0</v>
      </c>
      <c r="H77" s="69">
        <v>0</v>
      </c>
      <c r="I77" s="69">
        <v>0</v>
      </c>
      <c r="J77" s="78">
        <f>SUM(D77:D77)</f>
        <v>0</v>
      </c>
    </row>
    <row r="78" spans="1:10" ht="15.75" x14ac:dyDescent="0.25">
      <c r="A78" s="68" t="s">
        <v>67</v>
      </c>
      <c r="B78" s="69">
        <v>0</v>
      </c>
      <c r="C78" s="69">
        <v>0</v>
      </c>
      <c r="D78" s="69">
        <v>0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26">
        <f>SUM(D78:D78)</f>
        <v>0</v>
      </c>
    </row>
    <row r="79" spans="1:10" ht="16.5" thickBot="1" x14ac:dyDescent="0.3">
      <c r="A79" s="83" t="s">
        <v>68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69">
        <v>0</v>
      </c>
      <c r="H79" s="69">
        <v>0</v>
      </c>
      <c r="I79" s="69">
        <v>0</v>
      </c>
      <c r="J79" s="54">
        <f>SUM(D79:D79)</f>
        <v>0</v>
      </c>
    </row>
    <row r="80" spans="1:10" ht="14.25" customHeight="1" thickBot="1" x14ac:dyDescent="0.3">
      <c r="A80" s="59" t="s">
        <v>56</v>
      </c>
      <c r="B80" s="84"/>
      <c r="C80" s="85"/>
      <c r="D80" s="86"/>
      <c r="E80" s="86"/>
      <c r="F80" s="86"/>
      <c r="G80" s="87"/>
      <c r="H80" s="87"/>
      <c r="I80" s="87"/>
      <c r="J80" s="88"/>
    </row>
    <row r="81" spans="1:10" ht="15.75" customHeight="1" x14ac:dyDescent="0.25">
      <c r="A81" s="89" t="s">
        <v>69</v>
      </c>
      <c r="B81" s="90">
        <f>+B82+B85+B88</f>
        <v>0</v>
      </c>
      <c r="C81" s="90">
        <f t="shared" ref="C81:J81" si="21">+C82+C85+C88</f>
        <v>0</v>
      </c>
      <c r="D81" s="90">
        <f t="shared" si="21"/>
        <v>0</v>
      </c>
      <c r="E81" s="90">
        <f t="shared" si="21"/>
        <v>0</v>
      </c>
      <c r="F81" s="91">
        <f t="shared" si="21"/>
        <v>0</v>
      </c>
      <c r="G81" s="92">
        <f t="shared" si="21"/>
        <v>0</v>
      </c>
      <c r="H81" s="92">
        <f t="shared" si="21"/>
        <v>0</v>
      </c>
      <c r="I81" s="92">
        <v>0</v>
      </c>
      <c r="J81" s="93">
        <f t="shared" si="21"/>
        <v>0</v>
      </c>
    </row>
    <row r="82" spans="1:10" ht="15.75" customHeight="1" x14ac:dyDescent="0.25">
      <c r="A82" s="94" t="s">
        <v>70</v>
      </c>
      <c r="B82" s="92">
        <f>+B83+B84</f>
        <v>0</v>
      </c>
      <c r="C82" s="95">
        <f t="shared" ref="C82:J82" si="22">+C83+C84</f>
        <v>0</v>
      </c>
      <c r="D82" s="95">
        <f t="shared" si="22"/>
        <v>0</v>
      </c>
      <c r="E82" s="95">
        <f t="shared" si="22"/>
        <v>0</v>
      </c>
      <c r="F82" s="96">
        <f t="shared" si="22"/>
        <v>0</v>
      </c>
      <c r="G82" s="92">
        <f t="shared" si="22"/>
        <v>0</v>
      </c>
      <c r="H82" s="92">
        <f t="shared" si="22"/>
        <v>0</v>
      </c>
      <c r="I82" s="92">
        <v>0</v>
      </c>
      <c r="J82" s="97">
        <f t="shared" si="22"/>
        <v>0</v>
      </c>
    </row>
    <row r="83" spans="1:10" ht="15.75" customHeight="1" x14ac:dyDescent="0.25">
      <c r="A83" s="98" t="s">
        <v>71</v>
      </c>
      <c r="B83" s="99">
        <v>0</v>
      </c>
      <c r="C83" s="99">
        <v>0</v>
      </c>
      <c r="D83" s="99">
        <v>0</v>
      </c>
      <c r="E83" s="99">
        <v>0</v>
      </c>
      <c r="F83" s="100">
        <v>0</v>
      </c>
      <c r="G83" s="101">
        <v>0</v>
      </c>
      <c r="H83" s="101">
        <v>0</v>
      </c>
      <c r="I83" s="101">
        <v>0</v>
      </c>
      <c r="J83" s="102">
        <f>SUM(D83:D83)</f>
        <v>0</v>
      </c>
    </row>
    <row r="84" spans="1:10" ht="15" customHeight="1" x14ac:dyDescent="0.25">
      <c r="A84" s="98" t="s">
        <v>72</v>
      </c>
      <c r="B84" s="103">
        <v>0</v>
      </c>
      <c r="C84" s="103">
        <v>0</v>
      </c>
      <c r="D84" s="103">
        <v>0</v>
      </c>
      <c r="E84" s="103">
        <v>0</v>
      </c>
      <c r="F84" s="104">
        <v>0</v>
      </c>
      <c r="G84" s="101">
        <v>0</v>
      </c>
      <c r="H84" s="101">
        <v>0</v>
      </c>
      <c r="I84" s="101">
        <v>0</v>
      </c>
      <c r="J84" s="105">
        <f>SUM(D84:D84)</f>
        <v>0</v>
      </c>
    </row>
    <row r="85" spans="1:10" ht="15.75" customHeight="1" x14ac:dyDescent="0.25">
      <c r="A85" s="94" t="s">
        <v>73</v>
      </c>
      <c r="B85" s="92">
        <f>+B86+B87</f>
        <v>0</v>
      </c>
      <c r="C85" s="106">
        <f t="shared" ref="C85:J85" si="23">+C86+C87</f>
        <v>0</v>
      </c>
      <c r="D85" s="106">
        <f t="shared" si="23"/>
        <v>0</v>
      </c>
      <c r="E85" s="92">
        <f t="shared" si="23"/>
        <v>0</v>
      </c>
      <c r="F85" s="107">
        <f t="shared" si="23"/>
        <v>0</v>
      </c>
      <c r="G85" s="92">
        <f t="shared" si="23"/>
        <v>0</v>
      </c>
      <c r="H85" s="92">
        <f t="shared" si="23"/>
        <v>0</v>
      </c>
      <c r="I85" s="92">
        <v>0</v>
      </c>
      <c r="J85" s="108">
        <f t="shared" si="23"/>
        <v>0</v>
      </c>
    </row>
    <row r="86" spans="1:10" ht="15" customHeight="1" x14ac:dyDescent="0.25">
      <c r="A86" s="98" t="s">
        <v>74</v>
      </c>
      <c r="B86" s="99">
        <v>0</v>
      </c>
      <c r="C86" s="101">
        <v>0</v>
      </c>
      <c r="D86" s="101">
        <v>0</v>
      </c>
      <c r="E86" s="99">
        <v>0</v>
      </c>
      <c r="F86" s="133">
        <v>0</v>
      </c>
      <c r="G86" s="101">
        <v>0</v>
      </c>
      <c r="H86" s="101">
        <v>0</v>
      </c>
      <c r="I86" s="101">
        <v>0</v>
      </c>
      <c r="J86" s="78">
        <f>SUM(D86:D86)</f>
        <v>0</v>
      </c>
    </row>
    <row r="87" spans="1:10" ht="13.5" customHeight="1" x14ac:dyDescent="0.25">
      <c r="A87" s="98" t="s">
        <v>75</v>
      </c>
      <c r="B87" s="109">
        <v>0</v>
      </c>
      <c r="C87" s="109">
        <v>0</v>
      </c>
      <c r="D87" s="109">
        <v>0</v>
      </c>
      <c r="E87" s="109">
        <v>0</v>
      </c>
      <c r="F87" s="110">
        <v>0</v>
      </c>
      <c r="G87" s="101">
        <v>0</v>
      </c>
      <c r="H87" s="101">
        <v>0</v>
      </c>
      <c r="I87" s="101">
        <v>0</v>
      </c>
      <c r="J87" s="78">
        <f>SUM(D87:D87)</f>
        <v>0</v>
      </c>
    </row>
    <row r="88" spans="1:10" ht="13.5" customHeight="1" x14ac:dyDescent="0.25">
      <c r="A88" s="89" t="s">
        <v>76</v>
      </c>
      <c r="B88" s="92">
        <f>+B89</f>
        <v>0</v>
      </c>
      <c r="C88" s="92">
        <f t="shared" ref="C88:J88" si="24">+C89</f>
        <v>0</v>
      </c>
      <c r="D88" s="92">
        <f t="shared" si="24"/>
        <v>0</v>
      </c>
      <c r="E88" s="92">
        <f t="shared" si="24"/>
        <v>0</v>
      </c>
      <c r="F88" s="107">
        <f t="shared" si="24"/>
        <v>0</v>
      </c>
      <c r="G88" s="92">
        <v>0</v>
      </c>
      <c r="H88" s="92">
        <v>0</v>
      </c>
      <c r="I88" s="92">
        <v>0</v>
      </c>
      <c r="J88" s="97">
        <f t="shared" si="24"/>
        <v>0</v>
      </c>
    </row>
    <row r="89" spans="1:10" ht="12.75" customHeight="1" x14ac:dyDescent="0.25">
      <c r="A89" s="111" t="s">
        <v>77</v>
      </c>
      <c r="B89" s="112">
        <v>0</v>
      </c>
      <c r="C89" s="112">
        <v>0</v>
      </c>
      <c r="D89" s="112">
        <v>0</v>
      </c>
      <c r="E89" s="112">
        <v>0</v>
      </c>
      <c r="F89" s="134">
        <v>0</v>
      </c>
      <c r="G89" s="101">
        <v>0</v>
      </c>
      <c r="H89" s="101">
        <v>0</v>
      </c>
      <c r="I89" s="101">
        <v>0</v>
      </c>
      <c r="J89" s="78">
        <f>SUM(D89:D89)</f>
        <v>0</v>
      </c>
    </row>
    <row r="90" spans="1:10" ht="12.75" customHeight="1" thickBot="1" x14ac:dyDescent="0.3">
      <c r="A90" s="113" t="s">
        <v>78</v>
      </c>
      <c r="B90" s="114">
        <f>+B81</f>
        <v>0</v>
      </c>
      <c r="C90" s="106">
        <f t="shared" ref="C90:J90" si="25">+C81</f>
        <v>0</v>
      </c>
      <c r="D90" s="114">
        <f t="shared" si="25"/>
        <v>0</v>
      </c>
      <c r="E90" s="115">
        <f t="shared" si="25"/>
        <v>0</v>
      </c>
      <c r="F90" s="116">
        <f t="shared" si="25"/>
        <v>0</v>
      </c>
      <c r="G90" s="92">
        <v>0</v>
      </c>
      <c r="H90" s="92">
        <v>0</v>
      </c>
      <c r="I90" s="92">
        <v>0</v>
      </c>
      <c r="J90" s="117">
        <f t="shared" si="25"/>
        <v>0</v>
      </c>
    </row>
    <row r="91" spans="1:10" ht="15" customHeight="1" thickBot="1" x14ac:dyDescent="0.3">
      <c r="A91" s="118" t="s">
        <v>79</v>
      </c>
      <c r="B91" s="119">
        <f t="shared" ref="B91" si="26">B67</f>
        <v>707103172</v>
      </c>
      <c r="C91" s="119">
        <f>C67</f>
        <v>727103172</v>
      </c>
      <c r="D91" s="120">
        <f>D67</f>
        <v>47520018.649999999</v>
      </c>
      <c r="E91" s="120">
        <f>+E67</f>
        <v>48994651.360000007</v>
      </c>
      <c r="F91" s="120">
        <f t="shared" ref="F91:J91" si="27">+F67</f>
        <v>53533407.859999999</v>
      </c>
      <c r="G91" s="121">
        <f t="shared" si="27"/>
        <v>50900883.500000007</v>
      </c>
      <c r="H91" s="135">
        <f t="shared" si="27"/>
        <v>54451927.530000001</v>
      </c>
      <c r="I91" s="135">
        <f t="shared" si="27"/>
        <v>90170767.200000033</v>
      </c>
      <c r="J91" s="135">
        <f t="shared" si="27"/>
        <v>345571656.10000002</v>
      </c>
    </row>
    <row r="92" spans="1:10" ht="15.75" customHeight="1" x14ac:dyDescent="0.25">
      <c r="A92" s="122" t="s">
        <v>93</v>
      </c>
      <c r="B92" s="5"/>
      <c r="C92" s="5"/>
      <c r="D92" s="6"/>
      <c r="E92" s="6"/>
      <c r="F92" s="6"/>
      <c r="G92" s="6"/>
      <c r="H92" s="6"/>
      <c r="I92" s="6"/>
      <c r="J92" s="3"/>
    </row>
    <row r="93" spans="1:10" ht="12.75" customHeight="1" x14ac:dyDescent="0.25">
      <c r="A93" s="122" t="s">
        <v>102</v>
      </c>
      <c r="B93" s="6"/>
      <c r="C93" s="6"/>
      <c r="D93" s="6"/>
      <c r="E93" s="6"/>
      <c r="F93" s="6"/>
      <c r="G93" s="6"/>
      <c r="H93" s="6"/>
      <c r="I93" s="6"/>
      <c r="J93" s="3"/>
    </row>
    <row r="94" spans="1:10" ht="15.75" x14ac:dyDescent="0.25">
      <c r="A94" s="122" t="s">
        <v>103</v>
      </c>
      <c r="B94" s="6"/>
      <c r="C94" s="6"/>
      <c r="D94" s="6"/>
      <c r="E94" s="6"/>
      <c r="F94" s="6"/>
      <c r="G94" s="6"/>
      <c r="H94" s="6"/>
      <c r="I94" s="6"/>
      <c r="J94" s="3"/>
    </row>
    <row r="95" spans="1:10" ht="15.75" x14ac:dyDescent="0.25">
      <c r="A95" s="123"/>
      <c r="B95" s="6"/>
      <c r="C95" s="6"/>
      <c r="D95" s="6"/>
      <c r="E95" s="6"/>
      <c r="F95" s="6"/>
      <c r="G95" s="6"/>
      <c r="H95" s="6"/>
      <c r="I95" s="6"/>
      <c r="J95" s="3"/>
    </row>
    <row r="96" spans="1:10" ht="15.75" x14ac:dyDescent="0.25">
      <c r="A96" s="123"/>
      <c r="B96" s="6"/>
      <c r="C96" s="6"/>
      <c r="D96" s="6"/>
      <c r="E96" s="6"/>
      <c r="F96" s="6"/>
      <c r="G96" s="6"/>
      <c r="H96" s="6"/>
      <c r="I96" s="6"/>
      <c r="J96" s="3"/>
    </row>
    <row r="97" spans="1:10" ht="7.5" customHeight="1" x14ac:dyDescent="0.25">
      <c r="A97" s="124"/>
      <c r="B97" s="125"/>
      <c r="C97" s="125"/>
      <c r="D97" s="5"/>
      <c r="E97" s="5"/>
      <c r="F97" s="5"/>
      <c r="G97" s="5"/>
      <c r="H97" s="5"/>
      <c r="I97" s="5"/>
      <c r="J97" s="3"/>
    </row>
    <row r="98" spans="1:10" ht="4.5" customHeight="1" x14ac:dyDescent="0.25">
      <c r="B98" s="3"/>
      <c r="D98" s="3"/>
      <c r="E98" s="3"/>
      <c r="F98" s="3"/>
      <c r="G98" s="3"/>
      <c r="H98" s="3"/>
      <c r="I98" s="3"/>
      <c r="J98" s="3"/>
    </row>
    <row r="99" spans="1:10" ht="20.25" customHeight="1" x14ac:dyDescent="0.25">
      <c r="A99" t="s">
        <v>94</v>
      </c>
      <c r="B99" t="s">
        <v>95</v>
      </c>
      <c r="J99" s="3"/>
    </row>
    <row r="100" spans="1:10" ht="20.25" customHeight="1" x14ac:dyDescent="0.25">
      <c r="J100" s="3"/>
    </row>
    <row r="101" spans="1:10" ht="20.25" customHeight="1" x14ac:dyDescent="0.25">
      <c r="J101" s="3"/>
    </row>
    <row r="102" spans="1:10" x14ac:dyDescent="0.25">
      <c r="A102" s="126" t="s">
        <v>96</v>
      </c>
      <c r="B102" s="127" t="s">
        <v>97</v>
      </c>
      <c r="C102" s="127"/>
      <c r="D102" s="127"/>
      <c r="J102" s="3"/>
    </row>
    <row r="103" spans="1:10" ht="15.75" x14ac:dyDescent="0.25">
      <c r="A103" s="128" t="s">
        <v>98</v>
      </c>
      <c r="B103" t="s">
        <v>99</v>
      </c>
      <c r="E103" s="129"/>
      <c r="F103" s="129"/>
      <c r="G103" s="129"/>
      <c r="H103" s="129"/>
      <c r="I103" s="129"/>
      <c r="J103" s="3"/>
    </row>
    <row r="104" spans="1:10" x14ac:dyDescent="0.25">
      <c r="B104" s="3"/>
      <c r="J104" s="3"/>
    </row>
    <row r="105" spans="1:10" x14ac:dyDescent="0.25">
      <c r="J105" s="3"/>
    </row>
    <row r="106" spans="1:10" x14ac:dyDescent="0.25">
      <c r="E106" s="130"/>
      <c r="F106" s="130"/>
      <c r="G106" s="130"/>
      <c r="H106" s="130"/>
      <c r="I106" s="130"/>
      <c r="J106" s="3"/>
    </row>
    <row r="107" spans="1:10" ht="15" customHeight="1" x14ac:dyDescent="0.25">
      <c r="E107" s="131"/>
      <c r="F107" s="131"/>
      <c r="G107" s="131"/>
      <c r="H107" s="131"/>
      <c r="I107" s="131"/>
      <c r="J107" s="3"/>
    </row>
    <row r="108" spans="1:10" x14ac:dyDescent="0.25">
      <c r="D108" s="132"/>
      <c r="E108" s="132"/>
      <c r="F108" s="132"/>
      <c r="G108" s="132"/>
      <c r="H108" s="132"/>
      <c r="I108" s="132"/>
      <c r="J108" s="3"/>
    </row>
    <row r="109" spans="1:10" x14ac:dyDescent="0.25"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B111" s="3"/>
      <c r="C111" s="3"/>
      <c r="D111" s="3"/>
      <c r="E111" s="3"/>
      <c r="F111" s="3"/>
      <c r="G111" s="3"/>
      <c r="H111" s="3"/>
      <c r="I111" s="3"/>
    </row>
    <row r="112" spans="1:10" x14ac:dyDescent="0.25">
      <c r="B112" s="3"/>
      <c r="C112" s="3"/>
      <c r="D112" s="3"/>
      <c r="E112" s="3"/>
      <c r="F112" s="3"/>
      <c r="G112" s="3"/>
      <c r="H112" s="3"/>
      <c r="I112" s="3"/>
    </row>
    <row r="113" spans="2:9" x14ac:dyDescent="0.25">
      <c r="B113" s="3"/>
      <c r="C113" s="3"/>
      <c r="D113" s="3"/>
      <c r="E113" s="3"/>
      <c r="F113" s="3"/>
      <c r="G113" s="3"/>
      <c r="H113" s="3"/>
      <c r="I113" s="3"/>
    </row>
  </sheetData>
  <mergeCells count="11">
    <mergeCell ref="A9:J9"/>
    <mergeCell ref="D1:D3"/>
    <mergeCell ref="A5:J5"/>
    <mergeCell ref="A6:J6"/>
    <mergeCell ref="A7:J7"/>
    <mergeCell ref="A8:J8"/>
    <mergeCell ref="A10:J10"/>
    <mergeCell ref="A12:A13"/>
    <mergeCell ref="B12:B13"/>
    <mergeCell ref="C12:C13"/>
    <mergeCell ref="D12:J12"/>
  </mergeCells>
  <pageMargins left="0.78740157480314965" right="0.78740157480314965" top="0.74803149606299213" bottom="0.35433070866141736" header="0.31496062992125984" footer="0.11811023622047245"/>
  <pageSetup paperSize="5" scale="67" fitToWidth="2" fitToHeight="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Junio-</vt:lpstr>
      <vt:lpstr>'Ejecucion Presupuestaria Junio-'!Área_de_impresión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Ramirez</cp:lastModifiedBy>
  <cp:lastPrinted>2025-07-08T14:33:53Z</cp:lastPrinted>
  <dcterms:created xsi:type="dcterms:W3CDTF">2025-07-01T14:34:38Z</dcterms:created>
  <dcterms:modified xsi:type="dcterms:W3CDTF">2025-07-21T22:00:19Z</dcterms:modified>
</cp:coreProperties>
</file>