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esktop\"/>
    </mc:Choice>
  </mc:AlternateContent>
  <xr:revisionPtr revIDLastSave="0" documentId="8_{3AC7D4B7-C3D6-4CAD-B7D4-49C74AC8016E}" xr6:coauthVersionLast="47" xr6:coauthVersionMax="47" xr10:uidLastSave="{00000000-0000-0000-0000-000000000000}"/>
  <bookViews>
    <workbookView xWindow="-120" yWindow="-120" windowWidth="29040" windowHeight="15720" xr2:uid="{1E51E0F8-3B98-4B7B-BB91-24B4CD9C0AA9}"/>
  </bookViews>
  <sheets>
    <sheet name="MODIFICADO" sheetId="2" r:id="rId1"/>
    <sheet name="EJECUC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59" i="2" l="1"/>
  <c r="I60" i="2"/>
  <c r="I61" i="2"/>
  <c r="I62" i="2"/>
  <c r="I63" i="2"/>
  <c r="I64" i="2"/>
  <c r="I65" i="2"/>
  <c r="I66" i="2"/>
  <c r="I58" i="2"/>
  <c r="I33" i="2"/>
  <c r="I34" i="2"/>
  <c r="I35" i="2"/>
  <c r="I36" i="2"/>
  <c r="I37" i="2"/>
  <c r="I38" i="2"/>
  <c r="I39" i="2"/>
  <c r="I40" i="2"/>
  <c r="I32" i="2"/>
  <c r="I23" i="2"/>
  <c r="I24" i="2"/>
  <c r="I25" i="2"/>
  <c r="I26" i="2"/>
  <c r="I27" i="2"/>
  <c r="I28" i="2"/>
  <c r="I29" i="2"/>
  <c r="I30" i="2"/>
  <c r="I22" i="2"/>
  <c r="I17" i="2"/>
  <c r="I18" i="2"/>
  <c r="I19" i="2"/>
  <c r="I20" i="2"/>
  <c r="H57" i="2"/>
  <c r="H49" i="2"/>
  <c r="H31" i="2"/>
  <c r="H21" i="2"/>
  <c r="H15" i="2"/>
  <c r="I89" i="2"/>
  <c r="I88" i="2" s="1"/>
  <c r="G88" i="2"/>
  <c r="F88" i="2"/>
  <c r="E88" i="2"/>
  <c r="D88" i="2"/>
  <c r="C88" i="2"/>
  <c r="B88" i="2"/>
  <c r="I87" i="2"/>
  <c r="I86" i="2"/>
  <c r="G85" i="2"/>
  <c r="F85" i="2"/>
  <c r="E85" i="2"/>
  <c r="D85" i="2"/>
  <c r="C85" i="2"/>
  <c r="B85" i="2"/>
  <c r="I84" i="2"/>
  <c r="I83" i="2"/>
  <c r="I82" i="2" s="1"/>
  <c r="G82" i="2"/>
  <c r="F82" i="2"/>
  <c r="E82" i="2"/>
  <c r="E81" i="2" s="1"/>
  <c r="E90" i="2" s="1"/>
  <c r="D82" i="2"/>
  <c r="C82" i="2"/>
  <c r="B82" i="2"/>
  <c r="B81" i="2" s="1"/>
  <c r="B90" i="2" s="1"/>
  <c r="D81" i="2"/>
  <c r="D90" i="2" s="1"/>
  <c r="I79" i="2"/>
  <c r="I78" i="2"/>
  <c r="I77" i="2"/>
  <c r="I76" i="2" s="1"/>
  <c r="G76" i="2"/>
  <c r="F76" i="2"/>
  <c r="E76" i="2"/>
  <c r="D76" i="2"/>
  <c r="C76" i="2"/>
  <c r="B76" i="2"/>
  <c r="I75" i="2"/>
  <c r="I74" i="2"/>
  <c r="I73" i="2" s="1"/>
  <c r="G73" i="2"/>
  <c r="F73" i="2"/>
  <c r="E73" i="2"/>
  <c r="D73" i="2"/>
  <c r="C73" i="2"/>
  <c r="B73" i="2"/>
  <c r="I72" i="2"/>
  <c r="I71" i="2"/>
  <c r="I70" i="2"/>
  <c r="I69" i="2"/>
  <c r="G68" i="2"/>
  <c r="F68" i="2"/>
  <c r="E68" i="2"/>
  <c r="D68" i="2"/>
  <c r="C68" i="2"/>
  <c r="B68" i="2"/>
  <c r="G57" i="2"/>
  <c r="F57" i="2"/>
  <c r="E57" i="2"/>
  <c r="C57" i="2"/>
  <c r="B57" i="2"/>
  <c r="I56" i="2"/>
  <c r="C56" i="2"/>
  <c r="I55" i="2"/>
  <c r="C55" i="2"/>
  <c r="I54" i="2"/>
  <c r="C54" i="2"/>
  <c r="I53" i="2"/>
  <c r="C53" i="2"/>
  <c r="I52" i="2"/>
  <c r="C52" i="2"/>
  <c r="I51" i="2"/>
  <c r="C51" i="2"/>
  <c r="I50" i="2"/>
  <c r="C50" i="2"/>
  <c r="G49" i="2"/>
  <c r="F49" i="2"/>
  <c r="F14" i="2" s="1"/>
  <c r="E49" i="2"/>
  <c r="D49" i="2"/>
  <c r="B49" i="2"/>
  <c r="I48" i="2"/>
  <c r="C48" i="2"/>
  <c r="I47" i="2"/>
  <c r="C47" i="2"/>
  <c r="I46" i="2"/>
  <c r="C46" i="2"/>
  <c r="I45" i="2"/>
  <c r="C45" i="2"/>
  <c r="I44" i="2"/>
  <c r="C44" i="2"/>
  <c r="I43" i="2"/>
  <c r="C43" i="2"/>
  <c r="I42" i="2"/>
  <c r="C42" i="2"/>
  <c r="E41" i="2"/>
  <c r="D41" i="2"/>
  <c r="B41" i="2"/>
  <c r="G31" i="2"/>
  <c r="F31" i="2"/>
  <c r="E31" i="2"/>
  <c r="D31" i="2"/>
  <c r="C31" i="2"/>
  <c r="B31" i="2"/>
  <c r="G21" i="2"/>
  <c r="F21" i="2"/>
  <c r="E21" i="2"/>
  <c r="D21" i="2"/>
  <c r="C21" i="2"/>
  <c r="B21" i="2"/>
  <c r="G15" i="2"/>
  <c r="F15" i="2"/>
  <c r="E15" i="2"/>
  <c r="E14" i="2" s="1"/>
  <c r="D15" i="2"/>
  <c r="D67" i="2" s="1"/>
  <c r="D91" i="2" s="1"/>
  <c r="C15" i="2"/>
  <c r="B15" i="2"/>
  <c r="B67" i="2" s="1"/>
  <c r="B91" i="2" s="1"/>
  <c r="C86" i="1"/>
  <c r="B86" i="1"/>
  <c r="C83" i="1"/>
  <c r="B83" i="1"/>
  <c r="C80" i="1"/>
  <c r="B80" i="1"/>
  <c r="C79" i="1"/>
  <c r="B79" i="1"/>
  <c r="C74" i="1"/>
  <c r="B74" i="1"/>
  <c r="C71" i="1"/>
  <c r="B71" i="1"/>
  <c r="C66" i="1"/>
  <c r="B66" i="1"/>
  <c r="C55" i="1"/>
  <c r="B55" i="1"/>
  <c r="C47" i="1"/>
  <c r="B47" i="1"/>
  <c r="C39" i="1"/>
  <c r="B39" i="1"/>
  <c r="C29" i="1"/>
  <c r="B29" i="1"/>
  <c r="C19" i="1"/>
  <c r="B19" i="1"/>
  <c r="C13" i="1"/>
  <c r="B13" i="1"/>
  <c r="B65" i="1" s="1"/>
  <c r="B90" i="1" s="1"/>
  <c r="B12" i="1"/>
  <c r="C14" i="2" l="1"/>
  <c r="C12" i="1"/>
  <c r="C65" i="1"/>
  <c r="I31" i="2"/>
  <c r="I21" i="2"/>
  <c r="I15" i="2"/>
  <c r="H67" i="2"/>
  <c r="H91" i="2" s="1"/>
  <c r="H14" i="2"/>
  <c r="F67" i="2"/>
  <c r="F91" i="2" s="1"/>
  <c r="I68" i="2"/>
  <c r="C81" i="2"/>
  <c r="C90" i="2" s="1"/>
  <c r="G81" i="2"/>
  <c r="G90" i="2" s="1"/>
  <c r="G14" i="2"/>
  <c r="I85" i="2"/>
  <c r="D14" i="2"/>
  <c r="F81" i="2"/>
  <c r="F90" i="2" s="1"/>
  <c r="I49" i="2"/>
  <c r="I81" i="2"/>
  <c r="I90" i="2" s="1"/>
  <c r="B14" i="2"/>
  <c r="C41" i="2"/>
  <c r="I57" i="2"/>
  <c r="I41" i="2"/>
  <c r="C49" i="2"/>
  <c r="E67" i="2"/>
  <c r="E91" i="2" s="1"/>
  <c r="C67" i="2"/>
  <c r="C91" i="2" s="1"/>
  <c r="G67" i="2"/>
  <c r="G91" i="2" s="1"/>
  <c r="C90" i="1" l="1"/>
  <c r="I14" i="2"/>
  <c r="I67" i="2"/>
  <c r="I91" i="2" s="1"/>
</calcChain>
</file>

<file path=xl/sharedStrings.xml><?xml version="1.0" encoding="utf-8"?>
<sst xmlns="http://schemas.openxmlformats.org/spreadsheetml/2006/main" count="198" uniqueCount="117">
  <si>
    <t>DIRECCIÓN GENERAL DE BELLAS ARTES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</si>
  <si>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</si>
  <si>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</si>
  <si>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</si>
  <si>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</si>
  <si>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</si>
  <si>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</si>
  <si>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</si>
  <si>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</si>
  <si>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</si>
  <si>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</si>
  <si>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</si>
  <si>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</si>
  <si>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</si>
  <si>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</si>
  <si>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</si>
  <si>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</si>
  <si>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</si>
  <si>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</si>
  <si>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</si>
  <si>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</si>
  <si>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</si>
  <si>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</si>
  <si>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</si>
  <si>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</si>
  <si>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</si>
  <si>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</si>
  <si>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</si>
  <si>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</si>
  <si>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</si>
  <si>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</si>
  <si>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</si>
  <si>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</si>
  <si>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</si>
  <si>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</si>
  <si>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</si>
  <si>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</si>
  <si>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</si>
  <si>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</si>
  <si>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</si>
  <si>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</si>
  <si>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</si>
  <si>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</si>
  <si>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</si>
  <si>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</si>
  <si>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</si>
  <si>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</si>
  <si>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</si>
  <si>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</si>
  <si>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</si>
  <si>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</si>
  <si>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</si>
  <si>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</si>
  <si>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</si>
  <si>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</si>
  <si>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</si>
  <si>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</si>
  <si>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</si>
  <si>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</si>
  <si>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</si>
  <si>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</si>
  <si>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</si>
  <si>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</si>
  <si>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</si>
  <si>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</si>
  <si>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</si>
  <si>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</si>
  <si>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</si>
  <si>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</si>
  <si>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</si>
  <si>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</si>
  <si>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</si>
  <si>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</si>
  <si>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</si>
  <si>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</si>
  <si>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</si>
  <si>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</si>
  <si>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</si>
  <si>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</si>
  <si>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</si>
  <si>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</si>
  <si>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</si>
  <si>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</si>
  <si>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</si>
  <si>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</si>
  <si>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</si>
  <si>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         ELABORADO POR:</t>
  </si>
  <si>
    <t xml:space="preserve">                                             REVISADO  POR:</t>
  </si>
  <si>
    <t xml:space="preserve">                     ALICIA RODRIGUEZ VILLAR</t>
  </si>
  <si>
    <t xml:space="preserve">                                                                      VIRGINIA VERUSKA D`OLEO CABRERA </t>
  </si>
  <si>
    <t xml:space="preserve">                Auxiliar Divisiòn de Presupuesto</t>
  </si>
  <si>
    <t xml:space="preserve">                         Encargada Divisiòn de Presupuesto</t>
  </si>
  <si>
    <t>MAYO, 2025</t>
  </si>
  <si>
    <t>MINISTERIO DE CULTURA</t>
  </si>
  <si>
    <t>CAPITULO: 0216, UNIDAD EJECUTORA: 0005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</si>
  <si>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</si>
  <si>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</si>
  <si>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</si>
  <si>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</si>
  <si>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</si>
  <si>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</si>
  <si>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 xml:space="preserve">Total </t>
  </si>
  <si>
    <t>2.2.7 - SERVICIOS DE CONSERVACIÓN, REP. MENORES E INSTAL. TEMPORALES</t>
  </si>
  <si>
    <t>2.6.3 - EQUIPO E INSTRUMENTAL, CIENTÍFICO Y LABORATORIO</t>
  </si>
  <si>
    <t>Total general</t>
  </si>
  <si>
    <t>Fuente: Sistema Integrado de Gestion Financiera (SIGEF)</t>
  </si>
  <si>
    <t>MAYO 2025</t>
  </si>
  <si>
    <t>Mayo</t>
  </si>
  <si>
    <t>Fecha de registro: el 1 de mayo  de 2025</t>
  </si>
  <si>
    <t>Fecha de imputación: hasta el 31 de mayo  2025</t>
  </si>
  <si>
    <t xml:space="preserve">                                                                                                                                                                                                                REVISADO  POR:</t>
  </si>
  <si>
    <t xml:space="preserve">                                                                                                                                                                                        VIRGINIA VERUSKA D`OLEO CABRERA </t>
  </si>
  <si>
    <t xml:space="preserve">                                                                                                                                                                                          Encargada Divisiòn de Presupuesto</t>
  </si>
  <si>
    <t xml:space="preserve">                                                               ELABORADO POR:</t>
  </si>
  <si>
    <t xml:space="preserve">                                                     ALICIA RODRIGUEZ VILLAR</t>
  </si>
  <si>
    <t xml:space="preserve">                                             Auxiliar Divisiòn de Presupuesto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</si>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</sst>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rgb="FFFFFFFF"/>
      <name val="Times New Roman"/>
      <family val="1"/>
    </font>
    <font>
      <sz val="16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4" fontId="4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3" xfId="0" applyFont="1" applyBorder="1" applyAlignment="1">
      <alignment horizontal="left"/>
    </xf>
    <xf numFmtId="44" fontId="6" fillId="0" borderId="4" xfId="2" applyFont="1" applyBorder="1" applyAlignment="1"/>
    <xf numFmtId="44" fontId="0" fillId="0" borderId="0" xfId="0" applyNumberFormat="1"/>
    <xf numFmtId="0" fontId="6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4" fontId="3" fillId="0" borderId="5" xfId="2" applyFont="1" applyBorder="1" applyAlignment="1"/>
    <xf numFmtId="0" fontId="3" fillId="0" borderId="6" xfId="0" applyFont="1" applyBorder="1" applyAlignment="1">
      <alignment horizontal="left"/>
    </xf>
    <xf numFmtId="44" fontId="3" fillId="0" borderId="6" xfId="2" applyFont="1" applyBorder="1" applyAlignment="1"/>
    <xf numFmtId="0" fontId="3" fillId="0" borderId="7" xfId="0" applyFont="1" applyBorder="1" applyAlignment="1">
      <alignment horizontal="left"/>
    </xf>
    <xf numFmtId="44" fontId="3" fillId="0" borderId="7" xfId="2" applyFont="1" applyBorder="1" applyAlignment="1"/>
    <xf numFmtId="44" fontId="6" fillId="0" borderId="4" xfId="2" applyFont="1" applyFill="1" applyBorder="1" applyAlignment="1"/>
    <xf numFmtId="44" fontId="6" fillId="0" borderId="8" xfId="2" applyFont="1" applyBorder="1" applyAlignment="1"/>
    <xf numFmtId="4" fontId="4" fillId="3" borderId="0" xfId="0" applyNumberFormat="1" applyFont="1" applyFill="1"/>
    <xf numFmtId="0" fontId="4" fillId="3" borderId="0" xfId="0" applyFont="1" applyFill="1"/>
    <xf numFmtId="0" fontId="12" fillId="3" borderId="0" xfId="0" applyFont="1" applyFill="1" applyAlignment="1">
      <alignment vertical="center" wrapText="1"/>
    </xf>
    <xf numFmtId="4" fontId="12" fillId="3" borderId="0" xfId="0" applyNumberFormat="1" applyFont="1" applyFill="1" applyAlignment="1">
      <alignment vertical="center" wrapText="1"/>
    </xf>
    <xf numFmtId="9" fontId="12" fillId="3" borderId="0" xfId="3" applyFont="1" applyFill="1" applyBorder="1" applyAlignment="1">
      <alignment vertical="center" wrapText="1"/>
    </xf>
    <xf numFmtId="10" fontId="13" fillId="3" borderId="0" xfId="3" applyNumberFormat="1" applyFont="1" applyFill="1" applyBorder="1" applyAlignment="1">
      <alignment vertical="center" wrapText="1"/>
    </xf>
    <xf numFmtId="4" fontId="13" fillId="3" borderId="0" xfId="0" applyNumberFormat="1" applyFont="1" applyFill="1" applyAlignment="1">
      <alignment horizontal="right" vertical="center" wrapText="1"/>
    </xf>
    <xf numFmtId="10" fontId="14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4" fontId="15" fillId="3" borderId="0" xfId="0" applyNumberFormat="1" applyFont="1" applyFill="1"/>
    <xf numFmtId="4" fontId="13" fillId="3" borderId="0" xfId="0" applyNumberFormat="1" applyFont="1" applyFill="1" applyAlignment="1">
      <alignment horizontal="right" vertical="center"/>
    </xf>
    <xf numFmtId="44" fontId="6" fillId="0" borderId="9" xfId="2" applyFont="1" applyBorder="1" applyAlignment="1"/>
    <xf numFmtId="0" fontId="12" fillId="3" borderId="0" xfId="0" applyFont="1" applyFill="1" applyAlignment="1">
      <alignment horizontal="right" vertical="center"/>
    </xf>
    <xf numFmtId="4" fontId="14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vertical="center" wrapText="1"/>
    </xf>
    <xf numFmtId="4" fontId="16" fillId="3" borderId="0" xfId="0" applyNumberFormat="1" applyFont="1" applyFill="1" applyAlignment="1">
      <alignment vertical="center" wrapText="1"/>
    </xf>
    <xf numFmtId="9" fontId="17" fillId="3" borderId="0" xfId="3" applyFont="1" applyFill="1" applyBorder="1" applyAlignment="1">
      <alignment vertical="center" wrapText="1"/>
    </xf>
    <xf numFmtId="4" fontId="17" fillId="3" borderId="0" xfId="0" applyNumberFormat="1" applyFont="1" applyFill="1" applyAlignment="1">
      <alignment horizontal="right" vertical="center"/>
    </xf>
    <xf numFmtId="9" fontId="17" fillId="3" borderId="0" xfId="0" applyNumberFormat="1" applyFont="1" applyFill="1" applyAlignment="1">
      <alignment vertical="center"/>
    </xf>
    <xf numFmtId="4" fontId="18" fillId="3" borderId="0" xfId="0" applyNumberFormat="1" applyFont="1" applyFill="1"/>
    <xf numFmtId="4" fontId="3" fillId="3" borderId="0" xfId="0" applyNumberFormat="1" applyFont="1" applyFill="1"/>
    <xf numFmtId="0" fontId="3" fillId="3" borderId="0" xfId="0" applyFont="1" applyFill="1"/>
    <xf numFmtId="0" fontId="7" fillId="2" borderId="0" xfId="0" applyFont="1" applyFill="1" applyAlignment="1">
      <alignment vertical="center"/>
    </xf>
    <xf numFmtId="44" fontId="7" fillId="2" borderId="0" xfId="2" applyFont="1" applyFill="1" applyBorder="1" applyAlignment="1"/>
    <xf numFmtId="44" fontId="6" fillId="0" borderId="10" xfId="2" applyFont="1" applyBorder="1" applyAlignment="1"/>
    <xf numFmtId="0" fontId="6" fillId="0" borderId="6" xfId="0" applyFont="1" applyBorder="1" applyAlignment="1">
      <alignment horizontal="left" vertical="center" wrapText="1"/>
    </xf>
    <xf numFmtId="44" fontId="6" fillId="4" borderId="11" xfId="2" applyFont="1" applyFill="1" applyBorder="1" applyAlignment="1"/>
    <xf numFmtId="44" fontId="6" fillId="4" borderId="12" xfId="2" applyFont="1" applyFill="1" applyBorder="1" applyAlignment="1"/>
    <xf numFmtId="0" fontId="3" fillId="0" borderId="6" xfId="0" applyFont="1" applyBorder="1" applyAlignment="1">
      <alignment horizontal="left" vertical="center" wrapText="1" indent="2"/>
    </xf>
    <xf numFmtId="44" fontId="3" fillId="4" borderId="13" xfId="2" applyFont="1" applyFill="1" applyBorder="1" applyAlignment="1"/>
    <xf numFmtId="44" fontId="3" fillId="4" borderId="5" xfId="2" applyFont="1" applyFill="1" applyBorder="1" applyAlignment="1"/>
    <xf numFmtId="44" fontId="3" fillId="4" borderId="14" xfId="2" applyFont="1" applyFill="1" applyBorder="1" applyAlignment="1"/>
    <xf numFmtId="44" fontId="3" fillId="4" borderId="7" xfId="2" applyFont="1" applyFill="1" applyBorder="1" applyAlignment="1"/>
    <xf numFmtId="44" fontId="6" fillId="4" borderId="15" xfId="2" applyFont="1" applyFill="1" applyBorder="1" applyAlignment="1"/>
    <xf numFmtId="0" fontId="6" fillId="0" borderId="7" xfId="0" applyFont="1" applyBorder="1" applyAlignment="1">
      <alignment horizontal="left" vertical="center" wrapText="1"/>
    </xf>
    <xf numFmtId="44" fontId="6" fillId="4" borderId="16" xfId="2" applyFont="1" applyFill="1" applyBorder="1" applyAlignment="1"/>
    <xf numFmtId="44" fontId="3" fillId="4" borderId="6" xfId="2" applyFont="1" applyFill="1" applyBorder="1" applyAlignment="1"/>
    <xf numFmtId="44" fontId="6" fillId="4" borderId="17" xfId="2" applyFont="1" applyFill="1" applyBorder="1" applyAlignment="1"/>
    <xf numFmtId="44" fontId="6" fillId="4" borderId="18" xfId="2" applyFont="1" applyFill="1" applyBorder="1" applyAlignment="1"/>
    <xf numFmtId="0" fontId="6" fillId="4" borderId="6" xfId="0" applyFont="1" applyFill="1" applyBorder="1" applyAlignment="1">
      <alignment vertical="center"/>
    </xf>
    <xf numFmtId="44" fontId="6" fillId="4" borderId="5" xfId="2" applyFont="1" applyFill="1" applyBorder="1" applyAlignment="1"/>
    <xf numFmtId="0" fontId="7" fillId="2" borderId="19" xfId="0" applyFont="1" applyFill="1" applyBorder="1" applyAlignment="1">
      <alignment horizontal="left" vertical="center" wrapText="1"/>
    </xf>
    <xf numFmtId="44" fontId="7" fillId="2" borderId="6" xfId="2" applyFont="1" applyFill="1" applyBorder="1" applyAlignment="1"/>
    <xf numFmtId="44" fontId="6" fillId="4" borderId="6" xfId="2" applyFont="1" applyFill="1" applyBorder="1" applyAlignme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19" fillId="0" borderId="0" xfId="0" applyFont="1"/>
    <xf numFmtId="4" fontId="0" fillId="0" borderId="0" xfId="0" applyNumberFormat="1"/>
    <xf numFmtId="0" fontId="20" fillId="0" borderId="0" xfId="0" applyFont="1"/>
    <xf numFmtId="0" fontId="21" fillId="0" borderId="0" xfId="0" applyFont="1" applyAlignment="1">
      <alignment horizontal="center"/>
    </xf>
    <xf numFmtId="4" fontId="20" fillId="0" borderId="0" xfId="0" applyNumberFormat="1" applyFont="1"/>
    <xf numFmtId="4" fontId="20" fillId="0" borderId="0" xfId="1" applyNumberFormat="1" applyFont="1"/>
    <xf numFmtId="4" fontId="24" fillId="5" borderId="4" xfId="1" applyNumberFormat="1" applyFont="1" applyFill="1" applyBorder="1" applyAlignment="1">
      <alignment horizontal="center"/>
    </xf>
    <xf numFmtId="0" fontId="25" fillId="0" borderId="3" xfId="0" applyFont="1" applyBorder="1" applyAlignment="1">
      <alignment horizontal="left"/>
    </xf>
    <xf numFmtId="4" fontId="25" fillId="0" borderId="8" xfId="2" applyNumberFormat="1" applyFont="1" applyBorder="1" applyAlignment="1"/>
    <xf numFmtId="4" fontId="25" fillId="0" borderId="25" xfId="2" applyNumberFormat="1" applyFont="1" applyBorder="1"/>
    <xf numFmtId="4" fontId="25" fillId="0" borderId="28" xfId="2" applyNumberFormat="1" applyFont="1" applyBorder="1"/>
    <xf numFmtId="4" fontId="25" fillId="0" borderId="4" xfId="2" applyNumberFormat="1" applyFont="1" applyBorder="1"/>
    <xf numFmtId="0" fontId="25" fillId="0" borderId="4" xfId="0" applyFont="1" applyBorder="1" applyAlignment="1">
      <alignment horizontal="left" indent="1"/>
    </xf>
    <xf numFmtId="4" fontId="25" fillId="0" borderId="17" xfId="2" applyNumberFormat="1" applyFont="1" applyBorder="1" applyAlignment="1"/>
    <xf numFmtId="4" fontId="25" fillId="0" borderId="29" xfId="0" applyNumberFormat="1" applyFont="1" applyBorder="1"/>
    <xf numFmtId="4" fontId="25" fillId="0" borderId="29" xfId="2" applyNumberFormat="1" applyFont="1" applyBorder="1"/>
    <xf numFmtId="4" fontId="25" fillId="0" borderId="30" xfId="2" applyNumberFormat="1" applyFont="1" applyBorder="1"/>
    <xf numFmtId="4" fontId="25" fillId="0" borderId="31" xfId="2" applyNumberFormat="1" applyFont="1" applyBorder="1"/>
    <xf numFmtId="4" fontId="25" fillId="0" borderId="32" xfId="2" applyNumberFormat="1" applyFont="1" applyBorder="1"/>
    <xf numFmtId="0" fontId="0" fillId="0" borderId="33" xfId="0" applyBorder="1"/>
    <xf numFmtId="0" fontId="20" fillId="0" borderId="5" xfId="0" applyFont="1" applyBorder="1" applyAlignment="1">
      <alignment horizontal="left" indent="2"/>
    </xf>
    <xf numFmtId="4" fontId="20" fillId="0" borderId="5" xfId="2" applyNumberFormat="1" applyFont="1" applyBorder="1"/>
    <xf numFmtId="0" fontId="20" fillId="0" borderId="6" xfId="0" applyFont="1" applyBorder="1" applyAlignment="1">
      <alignment horizontal="left" indent="2"/>
    </xf>
    <xf numFmtId="4" fontId="20" fillId="0" borderId="6" xfId="2" applyNumberFormat="1" applyFont="1" applyBorder="1"/>
    <xf numFmtId="4" fontId="20" fillId="0" borderId="34" xfId="2" applyNumberFormat="1" applyFont="1" applyBorder="1"/>
    <xf numFmtId="0" fontId="20" fillId="0" borderId="7" xfId="0" applyFont="1" applyBorder="1" applyAlignment="1">
      <alignment horizontal="left" indent="2"/>
    </xf>
    <xf numFmtId="4" fontId="20" fillId="0" borderId="7" xfId="2" applyNumberFormat="1" applyFont="1" applyBorder="1"/>
    <xf numFmtId="4" fontId="20" fillId="0" borderId="35" xfId="2" applyNumberFormat="1" applyFont="1" applyBorder="1"/>
    <xf numFmtId="4" fontId="25" fillId="0" borderId="25" xfId="0" applyNumberFormat="1" applyFont="1" applyBorder="1"/>
    <xf numFmtId="4" fontId="25" fillId="0" borderId="36" xfId="2" applyNumberFormat="1" applyFont="1" applyBorder="1"/>
    <xf numFmtId="4" fontId="25" fillId="0" borderId="37" xfId="2" applyNumberFormat="1" applyFont="1" applyBorder="1"/>
    <xf numFmtId="0" fontId="20" fillId="3" borderId="5" xfId="0" applyFont="1" applyFill="1" applyBorder="1" applyAlignment="1">
      <alignment horizontal="left" indent="2"/>
    </xf>
    <xf numFmtId="4" fontId="20" fillId="3" borderId="5" xfId="2" applyNumberFormat="1" applyFont="1" applyFill="1" applyBorder="1"/>
    <xf numFmtId="4" fontId="20" fillId="0" borderId="38" xfId="2" applyNumberFormat="1" applyFont="1" applyBorder="1"/>
    <xf numFmtId="0" fontId="20" fillId="3" borderId="6" xfId="0" applyFont="1" applyFill="1" applyBorder="1" applyAlignment="1">
      <alignment horizontal="left" indent="2"/>
    </xf>
    <xf numFmtId="4" fontId="20" fillId="3" borderId="6" xfId="2" applyNumberFormat="1" applyFont="1" applyFill="1" applyBorder="1"/>
    <xf numFmtId="0" fontId="20" fillId="0" borderId="6" xfId="0" applyFont="1" applyBorder="1" applyAlignment="1">
      <alignment horizontal="left" wrapText="1" indent="2"/>
    </xf>
    <xf numFmtId="4" fontId="25" fillId="0" borderId="25" xfId="2" applyNumberFormat="1" applyFont="1" applyBorder="1" applyAlignment="1"/>
    <xf numFmtId="4" fontId="25" fillId="0" borderId="28" xfId="2" applyNumberFormat="1" applyFont="1" applyBorder="1" applyAlignment="1"/>
    <xf numFmtId="4" fontId="25" fillId="0" borderId="36" xfId="2" applyNumberFormat="1" applyFont="1" applyBorder="1" applyAlignment="1"/>
    <xf numFmtId="4" fontId="25" fillId="0" borderId="37" xfId="2" applyNumberFormat="1" applyFont="1" applyBorder="1" applyAlignment="1"/>
    <xf numFmtId="0" fontId="25" fillId="0" borderId="4" xfId="0" applyFont="1" applyBorder="1" applyAlignment="1">
      <alignment horizontal="left"/>
    </xf>
    <xf numFmtId="4" fontId="25" fillId="0" borderId="8" xfId="2" applyNumberFormat="1" applyFont="1" applyBorder="1"/>
    <xf numFmtId="0" fontId="20" fillId="0" borderId="5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6" xfId="0" applyFont="1" applyBorder="1" applyAlignment="1">
      <alignment horizontal="left" wrapText="1"/>
    </xf>
    <xf numFmtId="0" fontId="20" fillId="0" borderId="7" xfId="0" applyFont="1" applyBorder="1" applyAlignment="1">
      <alignment horizontal="left"/>
    </xf>
    <xf numFmtId="4" fontId="20" fillId="0" borderId="39" xfId="2" applyNumberFormat="1" applyFont="1" applyBorder="1"/>
    <xf numFmtId="4" fontId="20" fillId="0" borderId="40" xfId="2" applyNumberFormat="1" applyFont="1" applyBorder="1"/>
    <xf numFmtId="4" fontId="20" fillId="0" borderId="20" xfId="2" applyNumberFormat="1" applyFont="1" applyBorder="1"/>
    <xf numFmtId="4" fontId="25" fillId="0" borderId="32" xfId="2" applyNumberFormat="1" applyFont="1" applyBorder="1" applyAlignment="1"/>
    <xf numFmtId="4" fontId="25" fillId="0" borderId="4" xfId="0" applyNumberFormat="1" applyFont="1" applyBorder="1"/>
    <xf numFmtId="0" fontId="20" fillId="0" borderId="7" xfId="0" applyFont="1" applyBorder="1" applyAlignment="1">
      <alignment horizontal="left" wrapText="1" indent="2"/>
    </xf>
    <xf numFmtId="4" fontId="20" fillId="0" borderId="41" xfId="2" applyNumberFormat="1" applyFont="1" applyBorder="1"/>
    <xf numFmtId="0" fontId="24" fillId="2" borderId="32" xfId="0" applyFont="1" applyFill="1" applyBorder="1" applyAlignment="1">
      <alignment vertical="center"/>
    </xf>
    <xf numFmtId="4" fontId="24" fillId="2" borderId="8" xfId="2" applyNumberFormat="1" applyFont="1" applyFill="1" applyBorder="1"/>
    <xf numFmtId="4" fontId="24" fillId="2" borderId="25" xfId="2" applyNumberFormat="1" applyFont="1" applyFill="1" applyBorder="1"/>
    <xf numFmtId="4" fontId="24" fillId="2" borderId="42" xfId="2" applyNumberFormat="1" applyFont="1" applyFill="1" applyBorder="1"/>
    <xf numFmtId="0" fontId="25" fillId="0" borderId="43" xfId="0" applyFont="1" applyBorder="1" applyAlignment="1">
      <alignment horizontal="left"/>
    </xf>
    <xf numFmtId="2" fontId="25" fillId="0" borderId="3" xfId="2" applyNumberFormat="1" applyFont="1" applyBorder="1" applyAlignment="1"/>
    <xf numFmtId="2" fontId="25" fillId="0" borderId="5" xfId="2" applyNumberFormat="1" applyFont="1" applyBorder="1" applyAlignment="1"/>
    <xf numFmtId="2" fontId="25" fillId="0" borderId="43" xfId="2" applyNumberFormat="1" applyFont="1" applyBorder="1" applyAlignment="1"/>
    <xf numFmtId="2" fontId="25" fillId="0" borderId="38" xfId="2" applyNumberFormat="1" applyFont="1" applyBorder="1" applyAlignment="1"/>
    <xf numFmtId="0" fontId="20" fillId="0" borderId="20" xfId="0" applyFont="1" applyBorder="1" applyAlignment="1">
      <alignment horizontal="left"/>
    </xf>
    <xf numFmtId="2" fontId="20" fillId="0" borderId="6" xfId="2" applyNumberFormat="1" applyFont="1" applyBorder="1" applyAlignment="1"/>
    <xf numFmtId="2" fontId="20" fillId="0" borderId="5" xfId="2" applyNumberFormat="1" applyFont="1" applyBorder="1" applyAlignment="1"/>
    <xf numFmtId="0" fontId="20" fillId="0" borderId="20" xfId="0" applyFont="1" applyBorder="1" applyAlignment="1">
      <alignment horizontal="left" wrapText="1"/>
    </xf>
    <xf numFmtId="0" fontId="25" fillId="0" borderId="20" xfId="0" applyFont="1" applyBorder="1" applyAlignment="1">
      <alignment horizontal="left"/>
    </xf>
    <xf numFmtId="2" fontId="25" fillId="0" borderId="20" xfId="2" applyNumberFormat="1" applyFont="1" applyBorder="1" applyAlignment="1"/>
    <xf numFmtId="2" fontId="25" fillId="0" borderId="6" xfId="2" applyNumberFormat="1" applyFont="1" applyBorder="1" applyAlignment="1"/>
    <xf numFmtId="2" fontId="25" fillId="0" borderId="22" xfId="2" applyNumberFormat="1" applyFont="1" applyBorder="1" applyAlignment="1"/>
    <xf numFmtId="2" fontId="25" fillId="0" borderId="34" xfId="2" applyNumberFormat="1" applyFont="1" applyBorder="1" applyAlignment="1"/>
    <xf numFmtId="2" fontId="20" fillId="0" borderId="7" xfId="2" applyNumberFormat="1" applyFont="1" applyBorder="1" applyAlignment="1"/>
    <xf numFmtId="2" fontId="25" fillId="0" borderId="44" xfId="2" applyNumberFormat="1" applyFont="1" applyBorder="1" applyAlignment="1"/>
    <xf numFmtId="2" fontId="25" fillId="0" borderId="45" xfId="2" applyNumberFormat="1" applyFont="1" applyBorder="1" applyAlignment="1"/>
    <xf numFmtId="2" fontId="25" fillId="0" borderId="46" xfId="2" applyNumberFormat="1" applyFont="1" applyBorder="1" applyAlignment="1"/>
    <xf numFmtId="2" fontId="25" fillId="0" borderId="47" xfId="2" applyNumberFormat="1" applyFont="1" applyBorder="1" applyAlignment="1"/>
    <xf numFmtId="0" fontId="20" fillId="0" borderId="48" xfId="0" applyFont="1" applyBorder="1" applyAlignment="1">
      <alignment horizontal="left"/>
    </xf>
    <xf numFmtId="44" fontId="24" fillId="2" borderId="32" xfId="2" applyFont="1" applyFill="1" applyBorder="1" applyAlignment="1"/>
    <xf numFmtId="44" fontId="24" fillId="2" borderId="36" xfId="2" applyFont="1" applyFill="1" applyBorder="1" applyAlignment="1"/>
    <xf numFmtId="2" fontId="24" fillId="2" borderId="36" xfId="2" applyNumberFormat="1" applyFont="1" applyFill="1" applyBorder="1" applyAlignment="1"/>
    <xf numFmtId="2" fontId="24" fillId="2" borderId="49" xfId="2" applyNumberFormat="1" applyFont="1" applyFill="1" applyBorder="1" applyAlignment="1"/>
    <xf numFmtId="0" fontId="25" fillId="0" borderId="5" xfId="0" applyFont="1" applyBorder="1" applyAlignment="1">
      <alignment horizontal="left" vertical="center" wrapText="1"/>
    </xf>
    <xf numFmtId="2" fontId="25" fillId="4" borderId="13" xfId="2" applyNumberFormat="1" applyFont="1" applyFill="1" applyBorder="1" applyAlignment="1"/>
    <xf numFmtId="2" fontId="25" fillId="4" borderId="50" xfId="2" applyNumberFormat="1" applyFont="1" applyFill="1" applyBorder="1" applyAlignment="1"/>
    <xf numFmtId="0" fontId="25" fillId="0" borderId="6" xfId="0" applyFont="1" applyBorder="1" applyAlignment="1">
      <alignment horizontal="left" vertical="center" wrapText="1"/>
    </xf>
    <xf numFmtId="2" fontId="25" fillId="4" borderId="6" xfId="2" applyNumberFormat="1" applyFont="1" applyFill="1" applyBorder="1" applyAlignment="1"/>
    <xf numFmtId="2" fontId="25" fillId="4" borderId="22" xfId="2" applyNumberFormat="1" applyFont="1" applyFill="1" applyBorder="1" applyAlignment="1"/>
    <xf numFmtId="0" fontId="20" fillId="0" borderId="6" xfId="0" applyFont="1" applyBorder="1" applyAlignment="1">
      <alignment horizontal="left" vertical="center" wrapText="1" indent="2"/>
    </xf>
    <xf numFmtId="2" fontId="20" fillId="4" borderId="13" xfId="2" applyNumberFormat="1" applyFont="1" applyFill="1" applyBorder="1" applyAlignment="1"/>
    <xf numFmtId="2" fontId="20" fillId="4" borderId="14" xfId="2" applyNumberFormat="1" applyFont="1" applyFill="1" applyBorder="1" applyAlignment="1"/>
    <xf numFmtId="2" fontId="25" fillId="4" borderId="7" xfId="2" applyNumberFormat="1" applyFont="1" applyFill="1" applyBorder="1" applyAlignment="1"/>
    <xf numFmtId="2" fontId="25" fillId="4" borderId="51" xfId="2" applyNumberFormat="1" applyFont="1" applyFill="1" applyBorder="1" applyAlignment="1"/>
    <xf numFmtId="2" fontId="20" fillId="4" borderId="6" xfId="2" applyNumberFormat="1" applyFont="1" applyFill="1" applyBorder="1" applyAlignment="1"/>
    <xf numFmtId="2" fontId="20" fillId="4" borderId="22" xfId="2" applyNumberFormat="1" applyFont="1" applyFill="1" applyBorder="1" applyAlignment="1"/>
    <xf numFmtId="0" fontId="20" fillId="0" borderId="7" xfId="0" applyFont="1" applyBorder="1" applyAlignment="1">
      <alignment horizontal="left" vertical="center" wrapText="1" indent="2"/>
    </xf>
    <xf numFmtId="2" fontId="20" fillId="4" borderId="52" xfId="2" applyNumberFormat="1" applyFont="1" applyFill="1" applyBorder="1" applyAlignment="1"/>
    <xf numFmtId="2" fontId="20" fillId="4" borderId="7" xfId="2" applyNumberFormat="1" applyFont="1" applyFill="1" applyBorder="1" applyAlignment="1"/>
    <xf numFmtId="2" fontId="25" fillId="4" borderId="53" xfId="2" applyNumberFormat="1" applyFont="1" applyFill="1" applyBorder="1" applyAlignment="1"/>
    <xf numFmtId="2" fontId="25" fillId="4" borderId="14" xfId="2" applyNumberFormat="1" applyFont="1" applyFill="1" applyBorder="1" applyAlignment="1"/>
    <xf numFmtId="2" fontId="25" fillId="4" borderId="54" xfId="2" applyNumberFormat="1" applyFont="1" applyFill="1" applyBorder="1" applyAlignment="1"/>
    <xf numFmtId="2" fontId="25" fillId="4" borderId="47" xfId="2" applyNumberFormat="1" applyFont="1" applyFill="1" applyBorder="1" applyAlignment="1"/>
    <xf numFmtId="0" fontId="24" fillId="2" borderId="37" xfId="0" applyFont="1" applyFill="1" applyBorder="1" applyAlignment="1">
      <alignment horizontal="left" vertical="center" wrapText="1"/>
    </xf>
    <xf numFmtId="4" fontId="24" fillId="2" borderId="55" xfId="2" applyNumberFormat="1" applyFont="1" applyFill="1" applyBorder="1"/>
    <xf numFmtId="4" fontId="24" fillId="2" borderId="49" xfId="2" applyNumberFormat="1" applyFont="1" applyFill="1" applyBorder="1"/>
    <xf numFmtId="4" fontId="24" fillId="2" borderId="9" xfId="2" applyNumberFormat="1" applyFont="1" applyFill="1" applyBorder="1"/>
    <xf numFmtId="0" fontId="20" fillId="3" borderId="0" xfId="0" applyFont="1" applyFill="1"/>
    <xf numFmtId="0" fontId="20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" fontId="25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26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wrapText="1"/>
    </xf>
    <xf numFmtId="0" fontId="21" fillId="0" borderId="0" xfId="0" applyFont="1"/>
    <xf numFmtId="4" fontId="20" fillId="0" borderId="43" xfId="2" applyNumberFormat="1" applyFont="1" applyBorder="1"/>
    <xf numFmtId="4" fontId="20" fillId="0" borderId="3" xfId="2" applyNumberFormat="1" applyFont="1" applyBorder="1"/>
    <xf numFmtId="4" fontId="20" fillId="3" borderId="43" xfId="2" applyNumberFormat="1" applyFont="1" applyFill="1" applyBorder="1"/>
    <xf numFmtId="2" fontId="20" fillId="0" borderId="43" xfId="2" applyNumberFormat="1" applyFont="1" applyBorder="1" applyAlignment="1"/>
    <xf numFmtId="2" fontId="20" fillId="0" borderId="20" xfId="2" applyNumberFormat="1" applyFont="1" applyBorder="1" applyAlignment="1"/>
    <xf numFmtId="2" fontId="20" fillId="0" borderId="48" xfId="2" applyNumberFormat="1" applyFont="1" applyBorder="1" applyAlignment="1"/>
    <xf numFmtId="2" fontId="25" fillId="0" borderId="21" xfId="2" applyNumberFormat="1" applyFont="1" applyBorder="1" applyAlignment="1"/>
    <xf numFmtId="2" fontId="25" fillId="4" borderId="56" xfId="2" applyNumberFormat="1" applyFont="1" applyFill="1" applyBorder="1" applyAlignment="1"/>
    <xf numFmtId="2" fontId="25" fillId="4" borderId="21" xfId="2" applyNumberFormat="1" applyFont="1" applyFill="1" applyBorder="1" applyAlignment="1"/>
    <xf numFmtId="2" fontId="20" fillId="4" borderId="56" xfId="2" applyNumberFormat="1" applyFont="1" applyFill="1" applyBorder="1" applyAlignment="1"/>
    <xf numFmtId="2" fontId="20" fillId="4" borderId="46" xfId="2" applyNumberFormat="1" applyFont="1" applyFill="1" applyBorder="1" applyAlignment="1"/>
    <xf numFmtId="2" fontId="25" fillId="4" borderId="46" xfId="2" applyNumberFormat="1" applyFont="1" applyFill="1" applyBorder="1" applyAlignment="1"/>
    <xf numFmtId="2" fontId="20" fillId="4" borderId="21" xfId="2" applyNumberFormat="1" applyFont="1" applyFill="1" applyBorder="1" applyAlignment="1"/>
    <xf numFmtId="2" fontId="25" fillId="4" borderId="20" xfId="2" applyNumberFormat="1" applyFont="1" applyFill="1" applyBorder="1" applyAlignment="1"/>
    <xf numFmtId="2" fontId="20" fillId="4" borderId="0" xfId="2" applyNumberFormat="1" applyFont="1" applyFill="1" applyBorder="1" applyAlignment="1"/>
    <xf numFmtId="43" fontId="0" fillId="0" borderId="0" xfId="1" applyFont="1"/>
    <xf numFmtId="4" fontId="20" fillId="0" borderId="58" xfId="2" applyNumberFormat="1" applyFont="1" applyBorder="1"/>
    <xf numFmtId="4" fontId="20" fillId="0" borderId="57" xfId="2" applyNumberFormat="1" applyFont="1" applyBorder="1"/>
    <xf numFmtId="2" fontId="25" fillId="4" borderId="59" xfId="2" applyNumberFormat="1" applyFont="1" applyFill="1" applyBorder="1" applyAlignment="1"/>
    <xf numFmtId="4" fontId="20" fillId="0" borderId="50" xfId="2" applyNumberFormat="1" applyFont="1" applyBorder="1"/>
    <xf numFmtId="4" fontId="20" fillId="0" borderId="51" xfId="2" applyNumberFormat="1" applyFont="1" applyBorder="1"/>
    <xf numFmtId="4" fontId="20" fillId="0" borderId="59" xfId="2" applyNumberFormat="1" applyFont="1" applyBorder="1"/>
    <xf numFmtId="2" fontId="24" fillId="2" borderId="60" xfId="2" applyNumberFormat="1" applyFont="1" applyFill="1" applyBorder="1" applyAlignment="1"/>
    <xf numFmtId="4" fontId="24" fillId="2" borderId="61" xfId="2" applyNumberFormat="1" applyFont="1" applyFill="1" applyBorder="1"/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43" fontId="7" fillId="2" borderId="1" xfId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20" xfId="0" applyFont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4" fontId="18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wrapText="1" readingOrder="1"/>
    </xf>
    <xf numFmtId="0" fontId="21" fillId="0" borderId="0" xfId="0" applyFont="1" applyAlignment="1">
      <alignment horizontal="center"/>
    </xf>
    <xf numFmtId="0" fontId="22" fillId="0" borderId="23" xfId="0" applyFont="1" applyBorder="1" applyAlignment="1">
      <alignment horizontal="center" wrapText="1" readingOrder="1"/>
    </xf>
    <xf numFmtId="0" fontId="22" fillId="0" borderId="0" xfId="0" applyFont="1" applyAlignment="1">
      <alignment horizontal="center" wrapText="1" readingOrder="1"/>
    </xf>
    <xf numFmtId="0" fontId="20" fillId="0" borderId="23" xfId="0" applyFont="1" applyBorder="1" applyAlignment="1">
      <alignment horizontal="center"/>
    </xf>
    <xf numFmtId="0" fontId="20" fillId="0" borderId="0" xfId="0" applyFont="1" applyAlignment="1">
      <alignment horizontal="center"/>
    </xf>
    <xf numFmtId="49" fontId="23" fillId="0" borderId="23" xfId="0" applyNumberFormat="1" applyFont="1" applyBorder="1" applyAlignment="1">
      <alignment horizontal="center" wrapText="1" readingOrder="1"/>
    </xf>
    <xf numFmtId="49" fontId="23" fillId="0" borderId="0" xfId="0" applyNumberFormat="1" applyFont="1" applyAlignment="1">
      <alignment horizontal="center" wrapText="1" readingOrder="1"/>
    </xf>
    <xf numFmtId="0" fontId="24" fillId="2" borderId="24" xfId="0" applyFont="1" applyFill="1" applyBorder="1" applyAlignment="1">
      <alignment horizontal="left" vertical="center"/>
    </xf>
    <xf numFmtId="0" fontId="24" fillId="2" borderId="27" xfId="0" applyFont="1" applyFill="1" applyBorder="1" applyAlignment="1">
      <alignment horizontal="left" vertical="center"/>
    </xf>
    <xf numFmtId="4" fontId="24" fillId="2" borderId="24" xfId="1" applyNumberFormat="1" applyFont="1" applyFill="1" applyBorder="1" applyAlignment="1">
      <alignment horizontal="center" vertical="center" wrapText="1"/>
    </xf>
    <xf numFmtId="4" fontId="24" fillId="2" borderId="27" xfId="1" applyNumberFormat="1" applyFont="1" applyFill="1" applyBorder="1" applyAlignment="1">
      <alignment horizontal="center" vertical="center" wrapText="1"/>
    </xf>
    <xf numFmtId="4" fontId="24" fillId="5" borderId="8" xfId="1" applyNumberFormat="1" applyFont="1" applyFill="1" applyBorder="1" applyAlignment="1">
      <alignment horizontal="center" vertical="center"/>
    </xf>
    <xf numFmtId="4" fontId="24" fillId="5" borderId="25" xfId="1" applyNumberFormat="1" applyFont="1" applyFill="1" applyBorder="1" applyAlignment="1">
      <alignment horizontal="center" vertical="center"/>
    </xf>
    <xf numFmtId="4" fontId="24" fillId="5" borderId="28" xfId="1" applyNumberFormat="1" applyFont="1" applyFill="1" applyBorder="1" applyAlignment="1">
      <alignment horizontal="center" vertical="center"/>
    </xf>
    <xf numFmtId="4" fontId="24" fillId="5" borderId="26" xfId="1" applyNumberFormat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57150</xdr:rowOff>
    </xdr:from>
    <xdr:to>
      <xdr:col>3</xdr:col>
      <xdr:colOff>13220</xdr:colOff>
      <xdr:row>3</xdr:row>
      <xdr:rowOff>119342</xdr:rowOff>
    </xdr:to>
    <xdr:pic>
      <xdr:nvPicPr>
        <xdr:cNvPr id="4" name="Imagen 3" descr="Dirección General de Bellas Artes | DGBA - Inicio">
          <a:extLst>
            <a:ext uri="{FF2B5EF4-FFF2-40B4-BE49-F238E27FC236}">
              <a16:creationId xmlns:a16="http://schemas.microsoft.com/office/drawing/2014/main" id="{8009333A-3A01-47E6-AF55-9E4D0403CF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7150"/>
          <a:ext cx="2337320" cy="6336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491779</xdr:colOff>
      <xdr:row>101</xdr:row>
      <xdr:rowOff>177841</xdr:rowOff>
    </xdr:from>
    <xdr:to>
      <xdr:col>3</xdr:col>
      <xdr:colOff>303296</xdr:colOff>
      <xdr:row>106</xdr:row>
      <xdr:rowOff>102113</xdr:rowOff>
    </xdr:to>
    <xdr:pic>
      <xdr:nvPicPr>
        <xdr:cNvPr id="5" name="Imagen 4" descr="Ministerio de Cultura - Amin Rodríguez">
          <a:extLst>
            <a:ext uri="{FF2B5EF4-FFF2-40B4-BE49-F238E27FC236}">
              <a16:creationId xmlns:a16="http://schemas.microsoft.com/office/drawing/2014/main" id="{111B04CE-79C2-43DF-82AC-4B6E83D699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604" y="20142241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87923</xdr:rowOff>
    </xdr:from>
    <xdr:to>
      <xdr:col>1</xdr:col>
      <xdr:colOff>3838</xdr:colOff>
      <xdr:row>3</xdr:row>
      <xdr:rowOff>172183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11C2EFCA-CD8C-46DD-A84E-42FEC6EDF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87923"/>
          <a:ext cx="2329618" cy="751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3075437</xdr:colOff>
      <xdr:row>103</xdr:row>
      <xdr:rowOff>73065</xdr:rowOff>
    </xdr:from>
    <xdr:to>
      <xdr:col>0</xdr:col>
      <xdr:colOff>4069245</xdr:colOff>
      <xdr:row>107</xdr:row>
      <xdr:rowOff>149737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652CB5D2-0F70-456B-AD97-3F2453AF29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5437" y="20256540"/>
          <a:ext cx="993808" cy="8386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C3CA8-634D-4761-8F18-A464D40D15B5}">
  <dimension ref="A1:J111"/>
  <sheetViews>
    <sheetView tabSelected="1" zoomScaleNormal="100" workbookViewId="0">
      <selection activeCell="A107" sqref="A107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4" customWidth="1"/>
    <col min="5" max="5" width="16" customWidth="1"/>
    <col min="6" max="6" width="16.28515625" customWidth="1"/>
    <col min="7" max="8" width="15.7109375" customWidth="1"/>
    <col min="9" max="9" width="17.140625" customWidth="1"/>
    <col min="10" max="10" width="16.85546875" bestFit="1" customWidth="1"/>
  </cols>
  <sheetData>
    <row r="1" spans="1:10" x14ac:dyDescent="0.25">
      <c r="B1" s="66"/>
      <c r="C1" s="66"/>
      <c r="D1" s="231"/>
      <c r="E1" s="68"/>
      <c r="F1" s="68"/>
      <c r="G1" s="68"/>
      <c r="H1" s="68"/>
      <c r="I1" s="66"/>
    </row>
    <row r="2" spans="1:10" x14ac:dyDescent="0.25">
      <c r="B2" s="66"/>
      <c r="C2" s="66"/>
      <c r="D2" s="231"/>
      <c r="E2" s="68"/>
      <c r="F2" s="68"/>
      <c r="G2" s="68"/>
      <c r="H2" s="68"/>
      <c r="I2" s="66"/>
    </row>
    <row r="3" spans="1:10" x14ac:dyDescent="0.25">
      <c r="B3" s="66"/>
      <c r="C3" s="66"/>
      <c r="D3" s="231"/>
      <c r="E3" s="68"/>
      <c r="F3" s="68"/>
      <c r="G3" s="68"/>
      <c r="H3" s="68"/>
      <c r="I3" s="66"/>
    </row>
    <row r="4" spans="1:10" x14ac:dyDescent="0.25">
      <c r="B4" s="66"/>
      <c r="C4" s="66"/>
      <c r="D4" s="68"/>
      <c r="E4" s="68"/>
      <c r="F4" s="68"/>
      <c r="G4" s="68"/>
      <c r="H4" s="68"/>
      <c r="I4" s="66"/>
    </row>
    <row r="5" spans="1:10" ht="15.75" x14ac:dyDescent="0.25">
      <c r="A5" s="232" t="s">
        <v>93</v>
      </c>
      <c r="B5" s="233"/>
      <c r="C5" s="233"/>
      <c r="D5" s="233"/>
      <c r="E5" s="233"/>
      <c r="F5" s="233"/>
      <c r="G5" s="233"/>
      <c r="H5" s="233"/>
      <c r="I5" s="233"/>
    </row>
    <row r="6" spans="1:10" ht="15.75" x14ac:dyDescent="0.25">
      <c r="A6" s="232" t="s">
        <v>0</v>
      </c>
      <c r="B6" s="233"/>
      <c r="C6" s="233"/>
      <c r="D6" s="233"/>
      <c r="E6" s="233"/>
      <c r="F6" s="233"/>
      <c r="G6" s="233"/>
      <c r="H6" s="233"/>
      <c r="I6" s="233"/>
    </row>
    <row r="7" spans="1:10" ht="15.75" x14ac:dyDescent="0.25">
      <c r="A7" s="234" t="s">
        <v>94</v>
      </c>
      <c r="B7" s="235"/>
      <c r="C7" s="235"/>
      <c r="D7" s="235"/>
      <c r="E7" s="235"/>
      <c r="F7" s="235"/>
      <c r="G7" s="235"/>
      <c r="H7" s="235"/>
      <c r="I7" s="235"/>
    </row>
    <row r="8" spans="1:10" ht="15.75" x14ac:dyDescent="0.25">
      <c r="A8" s="236" t="s">
        <v>106</v>
      </c>
      <c r="B8" s="237"/>
      <c r="C8" s="237"/>
      <c r="D8" s="237"/>
      <c r="E8" s="237"/>
      <c r="F8" s="237"/>
      <c r="G8" s="237"/>
      <c r="H8" s="237"/>
      <c r="I8" s="237"/>
    </row>
    <row r="9" spans="1:10" ht="15.75" x14ac:dyDescent="0.25">
      <c r="A9" s="230" t="s">
        <v>95</v>
      </c>
      <c r="B9" s="230"/>
      <c r="C9" s="230"/>
      <c r="D9" s="230"/>
      <c r="E9" s="230"/>
      <c r="F9" s="230"/>
      <c r="G9" s="230"/>
      <c r="H9" s="230"/>
      <c r="I9" s="230"/>
    </row>
    <row r="10" spans="1:10" ht="15.75" x14ac:dyDescent="0.25">
      <c r="A10" s="230" t="s">
        <v>1</v>
      </c>
      <c r="B10" s="230"/>
      <c r="C10" s="230"/>
      <c r="D10" s="230"/>
      <c r="E10" s="230"/>
      <c r="F10" s="230"/>
      <c r="G10" s="230"/>
      <c r="H10" s="230"/>
      <c r="I10" s="230"/>
    </row>
    <row r="11" spans="1:10" ht="3" customHeight="1" thickBot="1" x14ac:dyDescent="0.3">
      <c r="A11" s="67"/>
      <c r="B11" s="69"/>
      <c r="C11" s="69"/>
      <c r="D11" s="70"/>
      <c r="E11" s="70"/>
      <c r="F11" s="70"/>
      <c r="G11" s="70"/>
      <c r="H11" s="70"/>
      <c r="I11" s="70"/>
    </row>
    <row r="12" spans="1:10" ht="16.5" thickBot="1" x14ac:dyDescent="0.3">
      <c r="A12" s="238" t="s">
        <v>2</v>
      </c>
      <c r="B12" s="240" t="s">
        <v>3</v>
      </c>
      <c r="C12" s="240" t="s">
        <v>4</v>
      </c>
      <c r="D12" s="242" t="s">
        <v>96</v>
      </c>
      <c r="E12" s="243"/>
      <c r="F12" s="243"/>
      <c r="G12" s="243"/>
      <c r="H12" s="244"/>
      <c r="I12" s="245"/>
    </row>
    <row r="13" spans="1:10" ht="15.75" customHeight="1" thickBot="1" x14ac:dyDescent="0.3">
      <c r="A13" s="239"/>
      <c r="B13" s="241"/>
      <c r="C13" s="241"/>
      <c r="D13" s="71" t="s">
        <v>97</v>
      </c>
      <c r="E13" s="71" t="s">
        <v>98</v>
      </c>
      <c r="F13" s="71" t="s">
        <v>99</v>
      </c>
      <c r="G13" s="71" t="s">
        <v>100</v>
      </c>
      <c r="H13" s="71" t="s">
        <v>107</v>
      </c>
      <c r="I13" s="71" t="s">
        <v>101</v>
      </c>
    </row>
    <row r="14" spans="1:10" ht="16.5" thickBot="1" x14ac:dyDescent="0.3">
      <c r="A14" s="72" t="s">
        <v>5</v>
      </c>
      <c r="B14" s="73">
        <f>B15+B21+B31+B57</f>
        <v>707103172</v>
      </c>
      <c r="C14" s="73">
        <f>C15+C21+C31+C57</f>
        <v>727103172</v>
      </c>
      <c r="D14" s="74">
        <f t="shared" ref="D14:E14" si="0">D15+D21+D31+D57</f>
        <v>47520018.649999999</v>
      </c>
      <c r="E14" s="74">
        <f t="shared" si="0"/>
        <v>48994651.360000007</v>
      </c>
      <c r="F14" s="75">
        <f>+F15+F21+F31+F41+F49+F57</f>
        <v>53533407.859999999</v>
      </c>
      <c r="G14" s="75">
        <f>+G15+G21+G31+G41+G49+G57</f>
        <v>50900883.500000007</v>
      </c>
      <c r="H14" s="75">
        <f>+H15+H21+H31+H41+H49+H57</f>
        <v>54451927.530000001</v>
      </c>
      <c r="I14" s="76">
        <f>I15+I21+I31+I57</f>
        <v>255400888.89999998</v>
      </c>
      <c r="J14" s="66"/>
    </row>
    <row r="15" spans="1:10" ht="16.5" thickBot="1" x14ac:dyDescent="0.3">
      <c r="A15" s="77" t="s">
        <v>6</v>
      </c>
      <c r="B15" s="78">
        <f>B16+B17+B18+B20</f>
        <v>622525502</v>
      </c>
      <c r="C15" s="79">
        <f>SUM(C16:C20)</f>
        <v>642525502</v>
      </c>
      <c r="D15" s="80">
        <f t="shared" ref="D15:I15" si="1">SUM(D16:D20)</f>
        <v>44242725.509999998</v>
      </c>
      <c r="E15" s="81">
        <f>+E16+E17+E18+E19+E20</f>
        <v>44055307.120000005</v>
      </c>
      <c r="F15" s="82">
        <f>+F16+F17+F18+F19+F20</f>
        <v>44339361.18</v>
      </c>
      <c r="G15" s="82">
        <f>+G16+G17+G18+G19+G20</f>
        <v>45300574.010000005</v>
      </c>
      <c r="H15" s="82">
        <f>+H16+H17+H18+H19+H20</f>
        <v>45137575.490000002</v>
      </c>
      <c r="I15" s="83">
        <f t="shared" si="1"/>
        <v>223075543.31</v>
      </c>
      <c r="J15" s="84"/>
    </row>
    <row r="16" spans="1:10" ht="15.75" x14ac:dyDescent="0.25">
      <c r="A16" s="85" t="s">
        <v>7</v>
      </c>
      <c r="B16" s="86">
        <v>479816671</v>
      </c>
      <c r="C16" s="86">
        <v>509385954</v>
      </c>
      <c r="D16" s="86">
        <v>38049990.75</v>
      </c>
      <c r="E16" s="86">
        <v>37896019.240000002</v>
      </c>
      <c r="F16" s="86">
        <v>38166545.780000001</v>
      </c>
      <c r="G16" s="86">
        <v>38909490.75</v>
      </c>
      <c r="H16" s="182">
        <v>38822990.75</v>
      </c>
      <c r="I16" s="198">
        <f>+D16+E16+F16+G16+H16</f>
        <v>191845037.27000001</v>
      </c>
      <c r="J16" s="197"/>
    </row>
    <row r="17" spans="1:10" ht="15.75" x14ac:dyDescent="0.25">
      <c r="A17" s="87" t="s">
        <v>8</v>
      </c>
      <c r="B17" s="86">
        <v>75046735</v>
      </c>
      <c r="C17" s="88">
        <v>65477452</v>
      </c>
      <c r="D17" s="88">
        <v>394000</v>
      </c>
      <c r="E17" s="86">
        <v>394000</v>
      </c>
      <c r="F17" s="86">
        <v>374912.3</v>
      </c>
      <c r="G17" s="86">
        <v>455272.67</v>
      </c>
      <c r="H17" s="182">
        <v>392000</v>
      </c>
      <c r="I17" s="89">
        <f t="shared" ref="I17:I20" si="2">+D17+E17+F17+G17+H17</f>
        <v>2010184.97</v>
      </c>
    </row>
    <row r="18" spans="1:10" ht="15.75" x14ac:dyDescent="0.25">
      <c r="A18" s="87" t="s">
        <v>9</v>
      </c>
      <c r="B18" s="86">
        <v>300000</v>
      </c>
      <c r="C18" s="88">
        <v>300000</v>
      </c>
      <c r="D18" s="88">
        <v>0</v>
      </c>
      <c r="E18" s="88">
        <v>0</v>
      </c>
      <c r="F18" s="88">
        <v>0</v>
      </c>
      <c r="G18" s="88">
        <v>0</v>
      </c>
      <c r="H18" s="114">
        <v>0</v>
      </c>
      <c r="I18" s="89">
        <f t="shared" si="2"/>
        <v>0</v>
      </c>
    </row>
    <row r="19" spans="1:10" ht="13.5" customHeight="1" x14ac:dyDescent="0.25">
      <c r="A19" s="87" t="s">
        <v>10</v>
      </c>
      <c r="B19" s="86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114">
        <v>0</v>
      </c>
      <c r="I19" s="118">
        <f t="shared" si="2"/>
        <v>0</v>
      </c>
    </row>
    <row r="20" spans="1:10" ht="14.25" customHeight="1" thickBot="1" x14ac:dyDescent="0.3">
      <c r="A20" s="90" t="s">
        <v>11</v>
      </c>
      <c r="B20" s="86">
        <v>67362096</v>
      </c>
      <c r="C20" s="91">
        <v>67362096</v>
      </c>
      <c r="D20" s="91">
        <v>5798734.7599999998</v>
      </c>
      <c r="E20" s="92">
        <v>5765287.8799999999</v>
      </c>
      <c r="F20" s="92">
        <v>5797903.0999999996</v>
      </c>
      <c r="G20" s="92">
        <v>5935810.5899999999</v>
      </c>
      <c r="H20" s="183">
        <v>5922584.7400000002</v>
      </c>
      <c r="I20" s="199">
        <f t="shared" si="2"/>
        <v>29220321.07</v>
      </c>
    </row>
    <row r="21" spans="1:10" ht="14.25" customHeight="1" thickBot="1" x14ac:dyDescent="0.3">
      <c r="A21" s="77" t="s">
        <v>12</v>
      </c>
      <c r="B21" s="73">
        <f>B22+B23+B24+B25+B26+B27+B28+B29+B30</f>
        <v>64486869</v>
      </c>
      <c r="C21" s="93">
        <f>SUM(C22:C30)</f>
        <v>64214104</v>
      </c>
      <c r="D21" s="74">
        <f t="shared" ref="D21:I21" si="3">SUM(D22:D30)</f>
        <v>3277293.14</v>
      </c>
      <c r="E21" s="75">
        <f t="shared" si="3"/>
        <v>4334557.74</v>
      </c>
      <c r="F21" s="94">
        <f>+F22+F23+F24+F25+F26+F27+F28+F29+F30</f>
        <v>7235896.5099999998</v>
      </c>
      <c r="G21" s="94">
        <f>+G22+G23+G24+G25+G26+G27+G28+G29+G30</f>
        <v>5355189.4700000007</v>
      </c>
      <c r="H21" s="94">
        <f>+H22+H23+H24+H25+H26+H27+H28+H29+H30</f>
        <v>7156355.620000001</v>
      </c>
      <c r="I21" s="95">
        <f t="shared" si="3"/>
        <v>27359292.48</v>
      </c>
    </row>
    <row r="22" spans="1:10" ht="13.5" customHeight="1" x14ac:dyDescent="0.25">
      <c r="A22" s="96" t="s">
        <v>13</v>
      </c>
      <c r="B22" s="86">
        <v>32850000</v>
      </c>
      <c r="C22" s="86">
        <v>34254000</v>
      </c>
      <c r="D22" s="97">
        <v>2724079.62</v>
      </c>
      <c r="E22" s="97">
        <v>2940620.11</v>
      </c>
      <c r="F22" s="97">
        <v>3010421.98</v>
      </c>
      <c r="G22" s="97">
        <v>3109330.71</v>
      </c>
      <c r="H22" s="184">
        <v>4383019.6900000004</v>
      </c>
      <c r="I22" s="98">
        <f>+D22+E22+F22+G22+H22</f>
        <v>16167472.110000003</v>
      </c>
    </row>
    <row r="23" spans="1:10" ht="13.5" customHeight="1" x14ac:dyDescent="0.25">
      <c r="A23" s="99" t="s">
        <v>14</v>
      </c>
      <c r="B23" s="86">
        <v>950000</v>
      </c>
      <c r="C23" s="86">
        <v>633696</v>
      </c>
      <c r="D23" s="100">
        <v>0</v>
      </c>
      <c r="E23" s="100">
        <v>0</v>
      </c>
      <c r="F23" s="100">
        <v>36555.24</v>
      </c>
      <c r="G23" s="97">
        <v>52362.5</v>
      </c>
      <c r="H23" s="184">
        <v>195356.2</v>
      </c>
      <c r="I23" s="98">
        <f t="shared" ref="I23:I30" si="4">+D23+E23+F23+G23+H23</f>
        <v>284273.94</v>
      </c>
    </row>
    <row r="24" spans="1:10" ht="13.5" customHeight="1" x14ac:dyDescent="0.25">
      <c r="A24" s="99" t="s">
        <v>15</v>
      </c>
      <c r="B24" s="86">
        <v>3000000</v>
      </c>
      <c r="C24" s="86">
        <v>3500000</v>
      </c>
      <c r="D24" s="100">
        <v>0</v>
      </c>
      <c r="E24" s="97">
        <v>126600</v>
      </c>
      <c r="F24" s="97">
        <v>187850</v>
      </c>
      <c r="G24" s="97">
        <v>498394.5</v>
      </c>
      <c r="H24" s="184">
        <v>70447.5</v>
      </c>
      <c r="I24" s="98">
        <f t="shared" si="4"/>
        <v>883292</v>
      </c>
    </row>
    <row r="25" spans="1:10" ht="14.25" customHeight="1" x14ac:dyDescent="0.25">
      <c r="A25" s="99" t="s">
        <v>16</v>
      </c>
      <c r="B25" s="86">
        <v>1107869</v>
      </c>
      <c r="C25" s="86">
        <v>1349869</v>
      </c>
      <c r="D25" s="100">
        <v>0</v>
      </c>
      <c r="E25" s="97">
        <v>36000</v>
      </c>
      <c r="F25" s="97">
        <v>20000</v>
      </c>
      <c r="G25" s="97">
        <v>216401.36</v>
      </c>
      <c r="H25" s="184">
        <v>170486.29</v>
      </c>
      <c r="I25" s="98">
        <f t="shared" si="4"/>
        <v>442887.65</v>
      </c>
    </row>
    <row r="26" spans="1:10" ht="13.5" customHeight="1" x14ac:dyDescent="0.25">
      <c r="A26" s="99" t="s">
        <v>17</v>
      </c>
      <c r="B26" s="86">
        <v>2740000</v>
      </c>
      <c r="C26" s="86">
        <v>3165600.01</v>
      </c>
      <c r="D26" s="100">
        <v>236000</v>
      </c>
      <c r="E26" s="97">
        <v>236000</v>
      </c>
      <c r="F26" s="97">
        <v>236000</v>
      </c>
      <c r="G26" s="97">
        <v>357495</v>
      </c>
      <c r="H26" s="184">
        <v>248900</v>
      </c>
      <c r="I26" s="98">
        <f t="shared" si="4"/>
        <v>1314395</v>
      </c>
    </row>
    <row r="27" spans="1:10" ht="13.5" customHeight="1" x14ac:dyDescent="0.25">
      <c r="A27" s="87" t="s">
        <v>18</v>
      </c>
      <c r="B27" s="86">
        <v>5450000</v>
      </c>
      <c r="C27" s="86">
        <v>4450807</v>
      </c>
      <c r="D27" s="88">
        <v>317213.52</v>
      </c>
      <c r="E27" s="86">
        <v>318713.52</v>
      </c>
      <c r="F27" s="86">
        <v>309132.99</v>
      </c>
      <c r="G27" s="86">
        <v>305150.98</v>
      </c>
      <c r="H27" s="182">
        <v>307743.46000000002</v>
      </c>
      <c r="I27" s="98">
        <f t="shared" si="4"/>
        <v>1557954.47</v>
      </c>
    </row>
    <row r="28" spans="1:10" ht="29.25" customHeight="1" x14ac:dyDescent="0.25">
      <c r="A28" s="101" t="s">
        <v>102</v>
      </c>
      <c r="B28" s="86">
        <v>2600000</v>
      </c>
      <c r="C28" s="86">
        <v>3577091</v>
      </c>
      <c r="D28" s="88">
        <v>0</v>
      </c>
      <c r="E28" s="88">
        <v>0</v>
      </c>
      <c r="F28" s="88">
        <v>620285.35</v>
      </c>
      <c r="G28" s="86">
        <v>280014</v>
      </c>
      <c r="H28" s="182">
        <v>380669.99</v>
      </c>
      <c r="I28" s="98">
        <f t="shared" si="4"/>
        <v>1280969.3399999999</v>
      </c>
    </row>
    <row r="29" spans="1:10" ht="14.25" customHeight="1" x14ac:dyDescent="0.25">
      <c r="A29" s="87" t="s">
        <v>20</v>
      </c>
      <c r="B29" s="86">
        <v>10980000</v>
      </c>
      <c r="C29" s="86">
        <v>9504339.9900000002</v>
      </c>
      <c r="D29" s="88">
        <v>0</v>
      </c>
      <c r="E29" s="86">
        <v>534624.11</v>
      </c>
      <c r="F29" s="86">
        <v>1964167.67</v>
      </c>
      <c r="G29" s="86">
        <v>315544.07</v>
      </c>
      <c r="H29" s="182">
        <v>1399732.49</v>
      </c>
      <c r="I29" s="98">
        <f t="shared" si="4"/>
        <v>4214068.34</v>
      </c>
    </row>
    <row r="30" spans="1:10" ht="15" customHeight="1" thickBot="1" x14ac:dyDescent="0.3">
      <c r="A30" s="90" t="s">
        <v>21</v>
      </c>
      <c r="B30" s="86">
        <v>4809000</v>
      </c>
      <c r="C30" s="86">
        <v>3778701</v>
      </c>
      <c r="D30" s="91">
        <v>0</v>
      </c>
      <c r="E30" s="92">
        <v>142000</v>
      </c>
      <c r="F30" s="92">
        <v>851483.28</v>
      </c>
      <c r="G30" s="92">
        <v>220496.35</v>
      </c>
      <c r="H30" s="183">
        <v>0</v>
      </c>
      <c r="I30" s="98">
        <f t="shared" si="4"/>
        <v>1213979.6300000001</v>
      </c>
    </row>
    <row r="31" spans="1:10" ht="15.75" customHeight="1" thickBot="1" x14ac:dyDescent="0.3">
      <c r="A31" s="77" t="s">
        <v>22</v>
      </c>
      <c r="B31" s="73">
        <f>B32+B33+B34+B35+B36+B37+B38+B40</f>
        <v>18742931</v>
      </c>
      <c r="C31" s="93">
        <f>+C32+C33+C34+C35+C36+C37+C38+C39+C40</f>
        <v>13993089</v>
      </c>
      <c r="D31" s="102">
        <f t="shared" ref="D31:E31" si="5">D32+D33+D34+D35+D36+D37+D38+D40</f>
        <v>0</v>
      </c>
      <c r="E31" s="103">
        <f t="shared" si="5"/>
        <v>143951.5</v>
      </c>
      <c r="F31" s="104">
        <f>+F32+F33+F34+F35+F36+F37+F38+F39+F40</f>
        <v>1252571.8399999999</v>
      </c>
      <c r="G31" s="104">
        <f>+G32+G33+G34+G35+G36+G37+G38+G39+G40</f>
        <v>14070</v>
      </c>
      <c r="H31" s="104">
        <f>+H32+H33+H34+H35+H36+H37+H38+H39+H40</f>
        <v>2157996.42</v>
      </c>
      <c r="I31" s="105">
        <f>I32+I33+I34+I35+I36+I37+I38+I40</f>
        <v>3568589.76</v>
      </c>
    </row>
    <row r="32" spans="1:10" ht="15" customHeight="1" x14ac:dyDescent="0.25">
      <c r="A32" s="85" t="s">
        <v>23</v>
      </c>
      <c r="B32" s="86">
        <v>1340000</v>
      </c>
      <c r="C32" s="86">
        <v>810826</v>
      </c>
      <c r="D32" s="86">
        <v>0</v>
      </c>
      <c r="E32" s="86">
        <v>0</v>
      </c>
      <c r="F32" s="86">
        <v>83139.570000000007</v>
      </c>
      <c r="G32" s="86">
        <v>10620</v>
      </c>
      <c r="H32" s="182">
        <v>339116.32</v>
      </c>
      <c r="I32" s="98">
        <f>+D32+E32+F32+G32+H32</f>
        <v>432875.89</v>
      </c>
      <c r="J32" s="197"/>
    </row>
    <row r="33" spans="1:9" ht="13.5" customHeight="1" x14ac:dyDescent="0.25">
      <c r="A33" s="87" t="s">
        <v>24</v>
      </c>
      <c r="B33" s="86">
        <v>240000</v>
      </c>
      <c r="C33" s="86">
        <v>73753</v>
      </c>
      <c r="D33" s="88">
        <v>0</v>
      </c>
      <c r="E33" s="88">
        <v>0</v>
      </c>
      <c r="F33" s="88">
        <v>33252.36</v>
      </c>
      <c r="G33" s="86">
        <v>0</v>
      </c>
      <c r="H33" s="182">
        <v>39480.93</v>
      </c>
      <c r="I33" s="98">
        <f t="shared" ref="I33:I40" si="6">+D33+E33+F33+G33+H33</f>
        <v>72733.290000000008</v>
      </c>
    </row>
    <row r="34" spans="1:9" ht="13.5" customHeight="1" x14ac:dyDescent="0.25">
      <c r="A34" s="87" t="s">
        <v>25</v>
      </c>
      <c r="B34" s="86">
        <v>1120000</v>
      </c>
      <c r="C34" s="86">
        <v>555079</v>
      </c>
      <c r="D34" s="88">
        <v>0</v>
      </c>
      <c r="E34" s="86">
        <v>55607.5</v>
      </c>
      <c r="F34" s="86">
        <v>148760.24</v>
      </c>
      <c r="G34" s="86">
        <v>3450</v>
      </c>
      <c r="H34" s="182">
        <v>5338.01</v>
      </c>
      <c r="I34" s="98">
        <f t="shared" si="6"/>
        <v>213155.75</v>
      </c>
    </row>
    <row r="35" spans="1:9" ht="15" customHeight="1" x14ac:dyDescent="0.25">
      <c r="A35" s="87" t="s">
        <v>26</v>
      </c>
      <c r="B35" s="86">
        <v>0</v>
      </c>
      <c r="C35" s="86">
        <v>0</v>
      </c>
      <c r="D35" s="88">
        <v>0</v>
      </c>
      <c r="E35" s="88">
        <v>0</v>
      </c>
      <c r="F35" s="88">
        <v>0</v>
      </c>
      <c r="G35" s="86">
        <v>0</v>
      </c>
      <c r="H35" s="182">
        <v>0</v>
      </c>
      <c r="I35" s="98">
        <f t="shared" si="6"/>
        <v>0</v>
      </c>
    </row>
    <row r="36" spans="1:9" ht="15" customHeight="1" x14ac:dyDescent="0.25">
      <c r="A36" s="87" t="s">
        <v>27</v>
      </c>
      <c r="B36" s="86">
        <v>510000</v>
      </c>
      <c r="C36" s="86">
        <v>39294</v>
      </c>
      <c r="D36" s="88">
        <v>0</v>
      </c>
      <c r="E36" s="88">
        <v>0</v>
      </c>
      <c r="F36" s="88">
        <v>24407.439999999999</v>
      </c>
      <c r="G36" s="86">
        <v>0</v>
      </c>
      <c r="H36" s="182">
        <v>11653.17</v>
      </c>
      <c r="I36" s="98">
        <f t="shared" si="6"/>
        <v>36060.61</v>
      </c>
    </row>
    <row r="37" spans="1:9" ht="15" customHeight="1" x14ac:dyDescent="0.25">
      <c r="A37" s="87" t="s">
        <v>28</v>
      </c>
      <c r="B37" s="86">
        <v>590000</v>
      </c>
      <c r="C37" s="86">
        <v>357027</v>
      </c>
      <c r="D37" s="88">
        <v>0</v>
      </c>
      <c r="E37" s="88">
        <v>0</v>
      </c>
      <c r="F37" s="88">
        <v>24222.17</v>
      </c>
      <c r="G37" s="86">
        <v>0</v>
      </c>
      <c r="H37" s="182">
        <v>5052.79</v>
      </c>
      <c r="I37" s="98">
        <f t="shared" si="6"/>
        <v>29274.959999999999</v>
      </c>
    </row>
    <row r="38" spans="1:9" ht="15" customHeight="1" x14ac:dyDescent="0.25">
      <c r="A38" s="101" t="s">
        <v>29</v>
      </c>
      <c r="B38" s="86">
        <v>11010000</v>
      </c>
      <c r="C38" s="86">
        <v>9623507</v>
      </c>
      <c r="D38" s="88">
        <v>0</v>
      </c>
      <c r="E38" s="88">
        <v>0</v>
      </c>
      <c r="F38" s="88">
        <v>52830.28</v>
      </c>
      <c r="G38" s="86">
        <v>0</v>
      </c>
      <c r="H38" s="182">
        <v>1725274.16</v>
      </c>
      <c r="I38" s="98">
        <f t="shared" si="6"/>
        <v>1778104.44</v>
      </c>
    </row>
    <row r="39" spans="1:9" ht="31.5" x14ac:dyDescent="0.25">
      <c r="A39" s="101" t="s">
        <v>30</v>
      </c>
      <c r="B39" s="86">
        <v>0</v>
      </c>
      <c r="C39" s="86">
        <v>0</v>
      </c>
      <c r="D39" s="88">
        <v>0</v>
      </c>
      <c r="E39" s="88">
        <v>0</v>
      </c>
      <c r="F39" s="88">
        <v>0</v>
      </c>
      <c r="G39" s="86">
        <v>0</v>
      </c>
      <c r="H39" s="182">
        <v>0</v>
      </c>
      <c r="I39" s="98">
        <f t="shared" si="6"/>
        <v>0</v>
      </c>
    </row>
    <row r="40" spans="1:9" ht="15.75" customHeight="1" thickBot="1" x14ac:dyDescent="0.3">
      <c r="A40" s="90" t="s">
        <v>31</v>
      </c>
      <c r="B40" s="86">
        <v>3932931</v>
      </c>
      <c r="C40" s="86">
        <v>2533603</v>
      </c>
      <c r="D40" s="91">
        <v>0</v>
      </c>
      <c r="E40" s="92">
        <v>88344</v>
      </c>
      <c r="F40" s="92">
        <v>885959.78</v>
      </c>
      <c r="G40" s="92">
        <v>0</v>
      </c>
      <c r="H40" s="183">
        <v>32081.040000000001</v>
      </c>
      <c r="I40" s="98">
        <f t="shared" si="6"/>
        <v>1006384.8200000001</v>
      </c>
    </row>
    <row r="41" spans="1:9" ht="16.5" thickBot="1" x14ac:dyDescent="0.3">
      <c r="A41" s="106" t="s">
        <v>32</v>
      </c>
      <c r="B41" s="107">
        <f>+B42+B43+B44+B45+B46+B47+B48</f>
        <v>0</v>
      </c>
      <c r="C41" s="74">
        <f t="shared" ref="C41:I41" si="7">+C42+C43+C44+C45+C46+C47+C48</f>
        <v>0</v>
      </c>
      <c r="D41" s="74">
        <f t="shared" si="7"/>
        <v>0</v>
      </c>
      <c r="E41" s="75">
        <f t="shared" si="7"/>
        <v>0</v>
      </c>
      <c r="F41" s="94">
        <v>0</v>
      </c>
      <c r="G41" s="94">
        <v>0</v>
      </c>
      <c r="H41" s="94">
        <v>0</v>
      </c>
      <c r="I41" s="95">
        <f t="shared" si="7"/>
        <v>0</v>
      </c>
    </row>
    <row r="42" spans="1:9" ht="15.75" x14ac:dyDescent="0.25">
      <c r="A42" s="108" t="s">
        <v>33</v>
      </c>
      <c r="B42" s="86">
        <v>0</v>
      </c>
      <c r="C42" s="86">
        <f t="shared" ref="C42" si="8">SUM(B42:B42)</f>
        <v>0</v>
      </c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98">
        <f t="shared" ref="I42:I48" si="9">SUM(D42:D42)</f>
        <v>0</v>
      </c>
    </row>
    <row r="43" spans="1:9" ht="15.75" x14ac:dyDescent="0.25">
      <c r="A43" s="109" t="s">
        <v>34</v>
      </c>
      <c r="B43" s="88">
        <v>0</v>
      </c>
      <c r="C43" s="88">
        <f t="shared" ref="C43:C48" si="10">SUM(B43:B43)</f>
        <v>0</v>
      </c>
      <c r="D43" s="88">
        <v>0</v>
      </c>
      <c r="E43" s="88">
        <v>0</v>
      </c>
      <c r="F43" s="86">
        <v>0</v>
      </c>
      <c r="G43" s="86">
        <v>0</v>
      </c>
      <c r="H43" s="86">
        <v>0</v>
      </c>
      <c r="I43" s="89">
        <f t="shared" si="9"/>
        <v>0</v>
      </c>
    </row>
    <row r="44" spans="1:9" ht="15.75" x14ac:dyDescent="0.25">
      <c r="A44" s="109" t="s">
        <v>35</v>
      </c>
      <c r="B44" s="88">
        <v>0</v>
      </c>
      <c r="C44" s="88">
        <f t="shared" si="10"/>
        <v>0</v>
      </c>
      <c r="D44" s="88">
        <v>0</v>
      </c>
      <c r="E44" s="88">
        <v>0</v>
      </c>
      <c r="F44" s="86">
        <v>0</v>
      </c>
      <c r="G44" s="86">
        <v>0</v>
      </c>
      <c r="H44" s="86">
        <v>0</v>
      </c>
      <c r="I44" s="89">
        <f t="shared" si="9"/>
        <v>0</v>
      </c>
    </row>
    <row r="45" spans="1:9" ht="15" customHeight="1" x14ac:dyDescent="0.25">
      <c r="A45" s="110" t="s">
        <v>36</v>
      </c>
      <c r="B45" s="88">
        <v>0</v>
      </c>
      <c r="C45" s="88">
        <f t="shared" si="10"/>
        <v>0</v>
      </c>
      <c r="D45" s="88">
        <v>0</v>
      </c>
      <c r="E45" s="88">
        <v>0</v>
      </c>
      <c r="F45" s="86">
        <v>0</v>
      </c>
      <c r="G45" s="86">
        <v>0</v>
      </c>
      <c r="H45" s="86">
        <v>0</v>
      </c>
      <c r="I45" s="89">
        <f t="shared" si="9"/>
        <v>0</v>
      </c>
    </row>
    <row r="46" spans="1:9" ht="18" customHeight="1" x14ac:dyDescent="0.25">
      <c r="A46" s="110" t="s">
        <v>37</v>
      </c>
      <c r="B46" s="88">
        <v>0</v>
      </c>
      <c r="C46" s="88">
        <f t="shared" si="10"/>
        <v>0</v>
      </c>
      <c r="D46" s="88">
        <v>0</v>
      </c>
      <c r="E46" s="88">
        <v>0</v>
      </c>
      <c r="F46" s="86">
        <v>0</v>
      </c>
      <c r="G46" s="86">
        <v>0</v>
      </c>
      <c r="H46" s="86">
        <v>0</v>
      </c>
      <c r="I46" s="89">
        <f t="shared" si="9"/>
        <v>0</v>
      </c>
    </row>
    <row r="47" spans="1:9" ht="15.75" x14ac:dyDescent="0.25">
      <c r="A47" s="109" t="s">
        <v>38</v>
      </c>
      <c r="B47" s="88">
        <v>0</v>
      </c>
      <c r="C47" s="88">
        <f t="shared" si="10"/>
        <v>0</v>
      </c>
      <c r="D47" s="88">
        <v>0</v>
      </c>
      <c r="E47" s="88">
        <v>0</v>
      </c>
      <c r="F47" s="86">
        <v>0</v>
      </c>
      <c r="G47" s="86">
        <v>0</v>
      </c>
      <c r="H47" s="86">
        <v>0</v>
      </c>
      <c r="I47" s="89">
        <f t="shared" si="9"/>
        <v>0</v>
      </c>
    </row>
    <row r="48" spans="1:9" ht="16.5" thickBot="1" x14ac:dyDescent="0.3">
      <c r="A48" s="111" t="s">
        <v>39</v>
      </c>
      <c r="B48" s="88">
        <v>0</v>
      </c>
      <c r="C48" s="88">
        <f t="shared" si="10"/>
        <v>0</v>
      </c>
      <c r="D48" s="88">
        <v>0</v>
      </c>
      <c r="E48" s="88">
        <v>0</v>
      </c>
      <c r="F48" s="86">
        <v>0</v>
      </c>
      <c r="G48" s="86">
        <v>0</v>
      </c>
      <c r="H48" s="86">
        <v>0</v>
      </c>
      <c r="I48" s="112">
        <f t="shared" si="9"/>
        <v>0</v>
      </c>
    </row>
    <row r="49" spans="1:9" ht="16.5" thickBot="1" x14ac:dyDescent="0.3">
      <c r="A49" s="106" t="s">
        <v>40</v>
      </c>
      <c r="B49" s="107">
        <f>+B50+B51+B52+B53+B54+B55+B56</f>
        <v>0</v>
      </c>
      <c r="C49" s="107">
        <f t="shared" ref="C49:I49" si="11">+C50+C51+C52+C53+C54+C55+C56</f>
        <v>0</v>
      </c>
      <c r="D49" s="107">
        <f t="shared" si="11"/>
        <v>0</v>
      </c>
      <c r="E49" s="107">
        <f t="shared" si="11"/>
        <v>0</v>
      </c>
      <c r="F49" s="76">
        <f t="shared" si="11"/>
        <v>0</v>
      </c>
      <c r="G49" s="76">
        <f t="shared" si="11"/>
        <v>0</v>
      </c>
      <c r="H49" s="76">
        <f t="shared" si="11"/>
        <v>0</v>
      </c>
      <c r="I49" s="95">
        <f t="shared" si="11"/>
        <v>0</v>
      </c>
    </row>
    <row r="50" spans="1:9" ht="15.75" x14ac:dyDescent="0.25">
      <c r="A50" s="108" t="s">
        <v>41</v>
      </c>
      <c r="B50" s="88">
        <v>0</v>
      </c>
      <c r="C50" s="88">
        <f t="shared" ref="C50:C56" si="12">SUM(B50:B50)</f>
        <v>0</v>
      </c>
      <c r="D50" s="88">
        <v>0</v>
      </c>
      <c r="E50" s="113">
        <v>0</v>
      </c>
      <c r="F50" s="86">
        <v>0</v>
      </c>
      <c r="G50" s="86">
        <v>0</v>
      </c>
      <c r="H50" s="86">
        <v>0</v>
      </c>
      <c r="I50" s="98">
        <f t="shared" ref="I50:I56" si="13">SUM(D50:D50)</f>
        <v>0</v>
      </c>
    </row>
    <row r="51" spans="1:9" ht="15.75" x14ac:dyDescent="0.25">
      <c r="A51" s="109" t="s">
        <v>42</v>
      </c>
      <c r="B51" s="88">
        <v>0</v>
      </c>
      <c r="C51" s="88">
        <f t="shared" si="12"/>
        <v>0</v>
      </c>
      <c r="D51" s="88">
        <v>0</v>
      </c>
      <c r="E51" s="114">
        <v>0</v>
      </c>
      <c r="F51" s="88">
        <v>0</v>
      </c>
      <c r="G51" s="86">
        <v>0</v>
      </c>
      <c r="H51" s="86">
        <v>0</v>
      </c>
      <c r="I51" s="89">
        <f t="shared" si="13"/>
        <v>0</v>
      </c>
    </row>
    <row r="52" spans="1:9" ht="15.75" x14ac:dyDescent="0.25">
      <c r="A52" s="109" t="s">
        <v>43</v>
      </c>
      <c r="B52" s="88">
        <v>0</v>
      </c>
      <c r="C52" s="88">
        <f t="shared" si="12"/>
        <v>0</v>
      </c>
      <c r="D52" s="88">
        <v>0</v>
      </c>
      <c r="E52" s="114">
        <v>0</v>
      </c>
      <c r="F52" s="88">
        <v>0</v>
      </c>
      <c r="G52" s="86">
        <v>0</v>
      </c>
      <c r="H52" s="86">
        <v>0</v>
      </c>
      <c r="I52" s="89">
        <f t="shared" si="13"/>
        <v>0</v>
      </c>
    </row>
    <row r="53" spans="1:9" ht="18.75" customHeight="1" x14ac:dyDescent="0.25">
      <c r="A53" s="110" t="s">
        <v>44</v>
      </c>
      <c r="B53" s="88">
        <v>0</v>
      </c>
      <c r="C53" s="88">
        <f t="shared" si="12"/>
        <v>0</v>
      </c>
      <c r="D53" s="88">
        <v>0</v>
      </c>
      <c r="E53" s="114">
        <v>0</v>
      </c>
      <c r="F53" s="88">
        <v>0</v>
      </c>
      <c r="G53" s="86">
        <v>0</v>
      </c>
      <c r="H53" s="86">
        <v>0</v>
      </c>
      <c r="I53" s="89">
        <f t="shared" si="13"/>
        <v>0</v>
      </c>
    </row>
    <row r="54" spans="1:9" ht="18" customHeight="1" x14ac:dyDescent="0.25">
      <c r="A54" s="110" t="s">
        <v>45</v>
      </c>
      <c r="B54" s="88">
        <v>0</v>
      </c>
      <c r="C54" s="88">
        <f t="shared" si="12"/>
        <v>0</v>
      </c>
      <c r="D54" s="88">
        <v>0</v>
      </c>
      <c r="E54" s="114">
        <v>0</v>
      </c>
      <c r="F54" s="88">
        <v>0</v>
      </c>
      <c r="G54" s="86">
        <v>0</v>
      </c>
      <c r="H54" s="86">
        <v>0</v>
      </c>
      <c r="I54" s="89">
        <f t="shared" si="13"/>
        <v>0</v>
      </c>
    </row>
    <row r="55" spans="1:9" ht="15.75" x14ac:dyDescent="0.25">
      <c r="A55" s="109" t="s">
        <v>46</v>
      </c>
      <c r="B55" s="88">
        <v>0</v>
      </c>
      <c r="C55" s="88">
        <f t="shared" si="12"/>
        <v>0</v>
      </c>
      <c r="D55" s="88">
        <v>0</v>
      </c>
      <c r="E55" s="114">
        <v>0</v>
      </c>
      <c r="F55" s="88">
        <v>0</v>
      </c>
      <c r="G55" s="86">
        <v>0</v>
      </c>
      <c r="H55" s="86">
        <v>0</v>
      </c>
      <c r="I55" s="89">
        <f t="shared" si="13"/>
        <v>0</v>
      </c>
    </row>
    <row r="56" spans="1:9" ht="16.5" thickBot="1" x14ac:dyDescent="0.3">
      <c r="A56" s="111" t="s">
        <v>47</v>
      </c>
      <c r="B56" s="91">
        <v>0</v>
      </c>
      <c r="C56" s="91">
        <f t="shared" si="12"/>
        <v>0</v>
      </c>
      <c r="D56" s="88">
        <v>0</v>
      </c>
      <c r="E56" s="114">
        <v>0</v>
      </c>
      <c r="F56" s="91">
        <v>0</v>
      </c>
      <c r="G56" s="86">
        <v>0</v>
      </c>
      <c r="H56" s="86">
        <v>0</v>
      </c>
      <c r="I56" s="112">
        <f t="shared" si="13"/>
        <v>0</v>
      </c>
    </row>
    <row r="57" spans="1:9" ht="16.5" thickBot="1" x14ac:dyDescent="0.3">
      <c r="A57" s="77" t="s">
        <v>48</v>
      </c>
      <c r="B57" s="115">
        <f>SUM(B58:B66)</f>
        <v>1347870</v>
      </c>
      <c r="C57" s="116">
        <f>+C58+C59+C60+C61+C62+C63+C64+C65+C66</f>
        <v>6370477</v>
      </c>
      <c r="D57" s="76">
        <v>0</v>
      </c>
      <c r="E57" s="76">
        <f>+E58+E59+E60+E61+E62+E63+E64+E65+E66</f>
        <v>460835</v>
      </c>
      <c r="F57" s="76">
        <f>+F58+F59+F60+F61+F62+F63+F64+F65+F66</f>
        <v>705578.33</v>
      </c>
      <c r="G57" s="76">
        <f>+G58+G59+G60+G61+G62+G63+G64+G65+G66</f>
        <v>231050.02</v>
      </c>
      <c r="H57" s="76">
        <f>+H58+H59+H60+H61+H62+H63+H64+H65+H66</f>
        <v>0</v>
      </c>
      <c r="I57" s="95">
        <f t="shared" ref="I57" si="14">SUM(I58:I66)</f>
        <v>1397463.35</v>
      </c>
    </row>
    <row r="58" spans="1:9" ht="15.75" x14ac:dyDescent="0.25">
      <c r="A58" s="85" t="s">
        <v>49</v>
      </c>
      <c r="B58" s="86">
        <v>1347870</v>
      </c>
      <c r="C58" s="86">
        <v>2462527</v>
      </c>
      <c r="D58" s="86">
        <v>0</v>
      </c>
      <c r="E58" s="86">
        <v>218270</v>
      </c>
      <c r="F58" s="86">
        <v>183986.47</v>
      </c>
      <c r="G58" s="86">
        <v>231050.02</v>
      </c>
      <c r="H58" s="182">
        <v>0</v>
      </c>
      <c r="I58" s="98">
        <f>+D58+E58+F58+G58+H58</f>
        <v>633306.49</v>
      </c>
    </row>
    <row r="59" spans="1:9" ht="18.75" customHeight="1" x14ac:dyDescent="0.25">
      <c r="A59" s="101" t="s">
        <v>50</v>
      </c>
      <c r="B59" s="88">
        <v>0</v>
      </c>
      <c r="C59" s="88">
        <v>360960</v>
      </c>
      <c r="D59" s="88">
        <v>0</v>
      </c>
      <c r="E59" s="86">
        <v>9600</v>
      </c>
      <c r="F59" s="86">
        <v>0</v>
      </c>
      <c r="G59" s="86">
        <v>0</v>
      </c>
      <c r="H59" s="182">
        <v>0</v>
      </c>
      <c r="I59" s="98">
        <f t="shared" ref="I59:I66" si="15">+D59+E59+F59+G59+H59</f>
        <v>9600</v>
      </c>
    </row>
    <row r="60" spans="1:9" ht="15.75" x14ac:dyDescent="0.25">
      <c r="A60" s="87" t="s">
        <v>103</v>
      </c>
      <c r="B60" s="88">
        <v>0</v>
      </c>
      <c r="C60" s="88">
        <v>0</v>
      </c>
      <c r="D60" s="88">
        <v>0</v>
      </c>
      <c r="E60" s="88">
        <v>0</v>
      </c>
      <c r="F60" s="88">
        <v>0</v>
      </c>
      <c r="G60" s="86">
        <v>0</v>
      </c>
      <c r="H60" s="182">
        <v>0</v>
      </c>
      <c r="I60" s="98">
        <f t="shared" si="15"/>
        <v>0</v>
      </c>
    </row>
    <row r="61" spans="1:9" ht="15.75" x14ac:dyDescent="0.25">
      <c r="A61" s="87" t="s">
        <v>52</v>
      </c>
      <c r="B61" s="88">
        <v>0</v>
      </c>
      <c r="C61" s="88">
        <v>47000</v>
      </c>
      <c r="D61" s="88">
        <v>0</v>
      </c>
      <c r="E61" s="88">
        <v>0</v>
      </c>
      <c r="F61" s="88">
        <v>24993.58</v>
      </c>
      <c r="G61" s="86">
        <v>0</v>
      </c>
      <c r="H61" s="182">
        <v>0</v>
      </c>
      <c r="I61" s="98">
        <f t="shared" si="15"/>
        <v>24993.58</v>
      </c>
    </row>
    <row r="62" spans="1:9" ht="15.75" x14ac:dyDescent="0.25">
      <c r="A62" s="87" t="s">
        <v>53</v>
      </c>
      <c r="B62" s="88">
        <v>0</v>
      </c>
      <c r="C62" s="88">
        <v>1806490</v>
      </c>
      <c r="D62" s="88">
        <v>0</v>
      </c>
      <c r="E62" s="86">
        <v>232965</v>
      </c>
      <c r="F62" s="86">
        <v>94808.28</v>
      </c>
      <c r="G62" s="86">
        <v>0</v>
      </c>
      <c r="H62" s="182">
        <v>0</v>
      </c>
      <c r="I62" s="98">
        <f t="shared" si="15"/>
        <v>327773.28000000003</v>
      </c>
    </row>
    <row r="63" spans="1:9" ht="15.75" x14ac:dyDescent="0.25">
      <c r="A63" s="87" t="s">
        <v>54</v>
      </c>
      <c r="B63" s="88">
        <v>0</v>
      </c>
      <c r="C63" s="88">
        <v>0</v>
      </c>
      <c r="D63" s="88">
        <v>0</v>
      </c>
      <c r="E63" s="88">
        <v>0</v>
      </c>
      <c r="F63" s="88">
        <v>0</v>
      </c>
      <c r="G63" s="86">
        <v>0</v>
      </c>
      <c r="H63" s="182">
        <v>0</v>
      </c>
      <c r="I63" s="98">
        <f t="shared" si="15"/>
        <v>0</v>
      </c>
    </row>
    <row r="64" spans="1:9" ht="15.75" x14ac:dyDescent="0.25">
      <c r="A64" s="87" t="s">
        <v>55</v>
      </c>
      <c r="B64" s="88">
        <v>0</v>
      </c>
      <c r="C64" s="88">
        <v>0</v>
      </c>
      <c r="D64" s="88">
        <v>0</v>
      </c>
      <c r="E64" s="88">
        <v>0</v>
      </c>
      <c r="F64" s="88">
        <v>0</v>
      </c>
      <c r="G64" s="86">
        <v>0</v>
      </c>
      <c r="H64" s="182">
        <v>0</v>
      </c>
      <c r="I64" s="98">
        <f t="shared" si="15"/>
        <v>0</v>
      </c>
    </row>
    <row r="65" spans="1:9" ht="15.75" x14ac:dyDescent="0.25">
      <c r="A65" s="87" t="s">
        <v>56</v>
      </c>
      <c r="B65" s="88">
        <v>0</v>
      </c>
      <c r="C65" s="88">
        <v>0</v>
      </c>
      <c r="D65" s="88">
        <v>0</v>
      </c>
      <c r="E65" s="88">
        <v>0</v>
      </c>
      <c r="F65" s="88">
        <v>0</v>
      </c>
      <c r="G65" s="86">
        <v>0</v>
      </c>
      <c r="H65" s="182">
        <v>0</v>
      </c>
      <c r="I65" s="98">
        <f t="shared" si="15"/>
        <v>0</v>
      </c>
    </row>
    <row r="66" spans="1:9" ht="18.75" customHeight="1" thickBot="1" x14ac:dyDescent="0.3">
      <c r="A66" s="117" t="s">
        <v>57</v>
      </c>
      <c r="B66" s="91">
        <v>0</v>
      </c>
      <c r="C66" s="91">
        <v>1693500</v>
      </c>
      <c r="D66" s="91">
        <v>0</v>
      </c>
      <c r="E66" s="91">
        <v>0</v>
      </c>
      <c r="F66" s="91">
        <v>401790</v>
      </c>
      <c r="G66" s="92">
        <v>0</v>
      </c>
      <c r="H66" s="183">
        <v>0</v>
      </c>
      <c r="I66" s="98">
        <f t="shared" si="15"/>
        <v>401790</v>
      </c>
    </row>
    <row r="67" spans="1:9" ht="16.5" thickBot="1" x14ac:dyDescent="0.3">
      <c r="A67" s="119" t="s">
        <v>104</v>
      </c>
      <c r="B67" s="120">
        <f t="shared" ref="B67:C67" si="16">+B15+B21+B31+B57</f>
        <v>707103172</v>
      </c>
      <c r="C67" s="121">
        <f t="shared" si="16"/>
        <v>727103172</v>
      </c>
      <c r="D67" s="121">
        <f>+D15+D21+D31+D57</f>
        <v>47520018.649999999</v>
      </c>
      <c r="E67" s="121">
        <f>+E15+E21+E31+E41+E49+E57</f>
        <v>48994651.360000007</v>
      </c>
      <c r="F67" s="121">
        <f>+F15+F21+F31+F41+F49+F57</f>
        <v>53533407.859999999</v>
      </c>
      <c r="G67" s="121">
        <f>+G15+G21+G31+G41+G49+G57</f>
        <v>50900883.500000007</v>
      </c>
      <c r="H67" s="121">
        <f>+H15+H21+H31+H41+H49+H57</f>
        <v>54451927.530000001</v>
      </c>
      <c r="I67" s="122">
        <f>+I15+I21+I31+I57</f>
        <v>255400888.89999998</v>
      </c>
    </row>
    <row r="68" spans="1:9" ht="15.75" x14ac:dyDescent="0.25">
      <c r="A68" s="123" t="s">
        <v>59</v>
      </c>
      <c r="B68" s="124">
        <f>+B69+B70+B71+B72</f>
        <v>0</v>
      </c>
      <c r="C68" s="125">
        <f t="shared" ref="C68:I68" si="17">+C69+C70+C71+C72</f>
        <v>0</v>
      </c>
      <c r="D68" s="126">
        <f t="shared" si="17"/>
        <v>0</v>
      </c>
      <c r="E68" s="126">
        <f t="shared" si="17"/>
        <v>0</v>
      </c>
      <c r="F68" s="126">
        <f t="shared" si="17"/>
        <v>0</v>
      </c>
      <c r="G68" s="126">
        <f t="shared" si="17"/>
        <v>0</v>
      </c>
      <c r="H68" s="126"/>
      <c r="I68" s="127">
        <f t="shared" si="17"/>
        <v>0</v>
      </c>
    </row>
    <row r="69" spans="1:9" ht="15.75" x14ac:dyDescent="0.25">
      <c r="A69" s="128" t="s">
        <v>60</v>
      </c>
      <c r="B69" s="129">
        <v>0</v>
      </c>
      <c r="C69" s="129">
        <v>0</v>
      </c>
      <c r="D69" s="130">
        <v>0</v>
      </c>
      <c r="E69" s="130">
        <v>0</v>
      </c>
      <c r="F69" s="129">
        <v>0</v>
      </c>
      <c r="G69" s="130">
        <v>0</v>
      </c>
      <c r="H69" s="185"/>
      <c r="I69" s="89">
        <f>SUM(D69:D69)</f>
        <v>0</v>
      </c>
    </row>
    <row r="70" spans="1:9" ht="15.75" x14ac:dyDescent="0.25">
      <c r="A70" s="128" t="s">
        <v>61</v>
      </c>
      <c r="B70" s="129">
        <v>0</v>
      </c>
      <c r="C70" s="129">
        <v>0</v>
      </c>
      <c r="D70" s="129">
        <v>0</v>
      </c>
      <c r="E70" s="129">
        <v>0</v>
      </c>
      <c r="F70" s="129">
        <v>0</v>
      </c>
      <c r="G70" s="129">
        <v>0</v>
      </c>
      <c r="H70" s="186"/>
      <c r="I70" s="89">
        <f>SUM(D70:D70)</f>
        <v>0</v>
      </c>
    </row>
    <row r="71" spans="1:9" ht="15.75" x14ac:dyDescent="0.25">
      <c r="A71" s="128" t="s">
        <v>62</v>
      </c>
      <c r="B71" s="129">
        <v>0</v>
      </c>
      <c r="C71" s="129">
        <v>0</v>
      </c>
      <c r="D71" s="129">
        <v>0</v>
      </c>
      <c r="E71" s="129">
        <v>0</v>
      </c>
      <c r="F71" s="129">
        <v>0</v>
      </c>
      <c r="G71" s="129">
        <v>0</v>
      </c>
      <c r="H71" s="186"/>
      <c r="I71" s="89">
        <f>SUM(D71:D71)</f>
        <v>0</v>
      </c>
    </row>
    <row r="72" spans="1:9" ht="27.75" customHeight="1" x14ac:dyDescent="0.25">
      <c r="A72" s="131" t="s">
        <v>63</v>
      </c>
      <c r="B72" s="129">
        <v>0</v>
      </c>
      <c r="C72" s="129">
        <v>0</v>
      </c>
      <c r="D72" s="129">
        <v>0</v>
      </c>
      <c r="E72" s="129">
        <v>0</v>
      </c>
      <c r="F72" s="129">
        <v>0</v>
      </c>
      <c r="G72" s="129">
        <v>0</v>
      </c>
      <c r="H72" s="187"/>
      <c r="I72" s="112">
        <f>SUM(D72:D72)</f>
        <v>0</v>
      </c>
    </row>
    <row r="73" spans="1:9" ht="15.75" x14ac:dyDescent="0.25">
      <c r="A73" s="132" t="s">
        <v>64</v>
      </c>
      <c r="B73" s="133">
        <f>+B74+B75</f>
        <v>0</v>
      </c>
      <c r="C73" s="133">
        <f t="shared" ref="C73:I73" si="18">+C74+C75</f>
        <v>0</v>
      </c>
      <c r="D73" s="134">
        <f t="shared" si="18"/>
        <v>0</v>
      </c>
      <c r="E73" s="135">
        <f t="shared" si="18"/>
        <v>0</v>
      </c>
      <c r="F73" s="135">
        <f t="shared" si="18"/>
        <v>0</v>
      </c>
      <c r="G73" s="135">
        <f t="shared" si="18"/>
        <v>0</v>
      </c>
      <c r="H73" s="188"/>
      <c r="I73" s="136">
        <f t="shared" si="18"/>
        <v>0</v>
      </c>
    </row>
    <row r="74" spans="1:9" ht="15" customHeight="1" x14ac:dyDescent="0.25">
      <c r="A74" s="128" t="s">
        <v>65</v>
      </c>
      <c r="B74" s="130">
        <v>0</v>
      </c>
      <c r="C74" s="130">
        <v>0</v>
      </c>
      <c r="D74" s="130">
        <v>0</v>
      </c>
      <c r="E74" s="130">
        <v>0</v>
      </c>
      <c r="F74" s="130">
        <v>0</v>
      </c>
      <c r="G74" s="130">
        <v>0</v>
      </c>
      <c r="H74" s="185"/>
      <c r="I74" s="98">
        <f>SUM(D74:D74)</f>
        <v>0</v>
      </c>
    </row>
    <row r="75" spans="1:9" ht="15.75" customHeight="1" x14ac:dyDescent="0.25">
      <c r="A75" s="128" t="s">
        <v>66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29"/>
      <c r="I75" s="203">
        <f>SUM(D75:D75)</f>
        <v>0</v>
      </c>
    </row>
    <row r="76" spans="1:9" ht="14.25" customHeight="1" x14ac:dyDescent="0.25">
      <c r="A76" s="132" t="s">
        <v>67</v>
      </c>
      <c r="B76" s="138">
        <f>+B77+B78+B79</f>
        <v>0</v>
      </c>
      <c r="C76" s="139">
        <f t="shared" ref="C76:I76" si="19">+C77+C78+C79</f>
        <v>0</v>
      </c>
      <c r="D76" s="140">
        <f t="shared" si="19"/>
        <v>0</v>
      </c>
      <c r="E76" s="134">
        <f t="shared" si="19"/>
        <v>0</v>
      </c>
      <c r="F76" s="134">
        <f t="shared" si="19"/>
        <v>0</v>
      </c>
      <c r="G76" s="134">
        <f t="shared" si="19"/>
        <v>0</v>
      </c>
      <c r="H76" s="134"/>
      <c r="I76" s="141">
        <f t="shared" si="19"/>
        <v>0</v>
      </c>
    </row>
    <row r="77" spans="1:9" ht="15" customHeight="1" x14ac:dyDescent="0.25">
      <c r="A77" s="128" t="s">
        <v>68</v>
      </c>
      <c r="B77" s="130">
        <v>0</v>
      </c>
      <c r="C77" s="130">
        <v>0</v>
      </c>
      <c r="D77" s="129">
        <v>0</v>
      </c>
      <c r="E77" s="129">
        <v>0</v>
      </c>
      <c r="F77" s="130">
        <v>0</v>
      </c>
      <c r="G77" s="129">
        <v>0</v>
      </c>
      <c r="H77" s="129"/>
      <c r="I77" s="203">
        <f>SUM(D77:D77)</f>
        <v>0</v>
      </c>
    </row>
    <row r="78" spans="1:9" ht="15.75" x14ac:dyDescent="0.25">
      <c r="A78" s="128" t="s">
        <v>69</v>
      </c>
      <c r="B78" s="129">
        <v>0</v>
      </c>
      <c r="C78" s="129">
        <v>0</v>
      </c>
      <c r="D78" s="129">
        <v>0</v>
      </c>
      <c r="E78" s="129">
        <v>0</v>
      </c>
      <c r="F78" s="129">
        <v>0</v>
      </c>
      <c r="G78" s="129">
        <v>0</v>
      </c>
      <c r="H78" s="186"/>
      <c r="I78" s="89">
        <f>SUM(D78:D78)</f>
        <v>0</v>
      </c>
    </row>
    <row r="79" spans="1:9" ht="16.5" thickBot="1" x14ac:dyDescent="0.3">
      <c r="A79" s="142" t="s">
        <v>70</v>
      </c>
      <c r="B79" s="137">
        <v>0</v>
      </c>
      <c r="C79" s="137">
        <v>0</v>
      </c>
      <c r="D79" s="137">
        <v>0</v>
      </c>
      <c r="E79" s="137">
        <v>0</v>
      </c>
      <c r="F79" s="137">
        <v>0</v>
      </c>
      <c r="G79" s="137">
        <v>0</v>
      </c>
      <c r="H79" s="187"/>
      <c r="I79" s="112">
        <f>SUM(D79:D79)</f>
        <v>0</v>
      </c>
    </row>
    <row r="80" spans="1:9" ht="14.25" customHeight="1" thickBot="1" x14ac:dyDescent="0.3">
      <c r="A80" s="119" t="s">
        <v>58</v>
      </c>
      <c r="B80" s="143"/>
      <c r="C80" s="144"/>
      <c r="D80" s="145"/>
      <c r="E80" s="145"/>
      <c r="F80" s="145"/>
      <c r="G80" s="145"/>
      <c r="H80" s="204"/>
      <c r="I80" s="146"/>
    </row>
    <row r="81" spans="1:9" ht="15.75" customHeight="1" x14ac:dyDescent="0.25">
      <c r="A81" s="147" t="s">
        <v>71</v>
      </c>
      <c r="B81" s="148">
        <f>+B82+B85+B88</f>
        <v>0</v>
      </c>
      <c r="C81" s="148">
        <f t="shared" ref="C81:I81" si="20">+C82+C85+C88</f>
        <v>0</v>
      </c>
      <c r="D81" s="148">
        <f t="shared" si="20"/>
        <v>0</v>
      </c>
      <c r="E81" s="148">
        <f t="shared" si="20"/>
        <v>0</v>
      </c>
      <c r="F81" s="148">
        <f t="shared" si="20"/>
        <v>0</v>
      </c>
      <c r="G81" s="189">
        <f t="shared" si="20"/>
        <v>0</v>
      </c>
      <c r="H81" s="151"/>
      <c r="I81" s="149">
        <f t="shared" si="20"/>
        <v>0</v>
      </c>
    </row>
    <row r="82" spans="1:9" ht="15.75" customHeight="1" x14ac:dyDescent="0.25">
      <c r="A82" s="150" t="s">
        <v>72</v>
      </c>
      <c r="B82" s="151">
        <f>+B83+B84</f>
        <v>0</v>
      </c>
      <c r="C82" s="152">
        <f t="shared" ref="C82:I82" si="21">+C83+C84</f>
        <v>0</v>
      </c>
      <c r="D82" s="152">
        <f t="shared" si="21"/>
        <v>0</v>
      </c>
      <c r="E82" s="152">
        <f t="shared" si="21"/>
        <v>0</v>
      </c>
      <c r="F82" s="152">
        <f t="shared" si="21"/>
        <v>0</v>
      </c>
      <c r="G82" s="190">
        <f t="shared" si="21"/>
        <v>0</v>
      </c>
      <c r="H82" s="151"/>
      <c r="I82" s="200">
        <f t="shared" si="21"/>
        <v>0</v>
      </c>
    </row>
    <row r="83" spans="1:9" ht="15.75" customHeight="1" x14ac:dyDescent="0.25">
      <c r="A83" s="153" t="s">
        <v>73</v>
      </c>
      <c r="B83" s="154">
        <v>0</v>
      </c>
      <c r="C83" s="154">
        <v>0</v>
      </c>
      <c r="D83" s="154">
        <v>0</v>
      </c>
      <c r="E83" s="154">
        <v>0</v>
      </c>
      <c r="F83" s="154">
        <v>0</v>
      </c>
      <c r="G83" s="191">
        <v>0</v>
      </c>
      <c r="H83" s="158"/>
      <c r="I83" s="201">
        <f>SUM(D83:D83)</f>
        <v>0</v>
      </c>
    </row>
    <row r="84" spans="1:9" ht="15" customHeight="1" x14ac:dyDescent="0.25">
      <c r="A84" s="153" t="s">
        <v>74</v>
      </c>
      <c r="B84" s="155">
        <v>0</v>
      </c>
      <c r="C84" s="155">
        <v>0</v>
      </c>
      <c r="D84" s="155">
        <v>0</v>
      </c>
      <c r="E84" s="155">
        <v>0</v>
      </c>
      <c r="F84" s="155">
        <v>0</v>
      </c>
      <c r="G84" s="192">
        <v>0</v>
      </c>
      <c r="H84" s="158"/>
      <c r="I84" s="202">
        <f>SUM(D84:D84)</f>
        <v>0</v>
      </c>
    </row>
    <row r="85" spans="1:9" ht="15.75" customHeight="1" x14ac:dyDescent="0.25">
      <c r="A85" s="150" t="s">
        <v>75</v>
      </c>
      <c r="B85" s="151">
        <f>+B86+B87</f>
        <v>0</v>
      </c>
      <c r="C85" s="156">
        <f t="shared" ref="C85:I85" si="22">+C86+C87</f>
        <v>0</v>
      </c>
      <c r="D85" s="156">
        <f t="shared" si="22"/>
        <v>0</v>
      </c>
      <c r="E85" s="151">
        <f t="shared" si="22"/>
        <v>0</v>
      </c>
      <c r="F85" s="151">
        <f t="shared" si="22"/>
        <v>0</v>
      </c>
      <c r="G85" s="195">
        <f t="shared" si="22"/>
        <v>0</v>
      </c>
      <c r="H85" s="151"/>
      <c r="I85" s="157">
        <f t="shared" si="22"/>
        <v>0</v>
      </c>
    </row>
    <row r="86" spans="1:9" ht="15" customHeight="1" x14ac:dyDescent="0.25">
      <c r="A86" s="153" t="s">
        <v>76</v>
      </c>
      <c r="B86" s="154">
        <v>0</v>
      </c>
      <c r="C86" s="158">
        <v>0</v>
      </c>
      <c r="D86" s="158">
        <v>0</v>
      </c>
      <c r="E86" s="154">
        <v>0</v>
      </c>
      <c r="F86" s="158">
        <v>0</v>
      </c>
      <c r="G86" s="191">
        <v>0</v>
      </c>
      <c r="H86" s="158"/>
      <c r="I86" s="203">
        <f>SUM(D86:D86)</f>
        <v>0</v>
      </c>
    </row>
    <row r="87" spans="1:9" ht="13.5" customHeight="1" x14ac:dyDescent="0.25">
      <c r="A87" s="153" t="s">
        <v>77</v>
      </c>
      <c r="B87" s="159">
        <v>0</v>
      </c>
      <c r="C87" s="159">
        <v>0</v>
      </c>
      <c r="D87" s="159">
        <v>0</v>
      </c>
      <c r="E87" s="159">
        <v>0</v>
      </c>
      <c r="F87" s="159">
        <v>0</v>
      </c>
      <c r="G87" s="194">
        <v>0</v>
      </c>
      <c r="H87" s="158"/>
      <c r="I87" s="203">
        <f>SUM(D87:D87)</f>
        <v>0</v>
      </c>
    </row>
    <row r="88" spans="1:9" ht="13.5" customHeight="1" x14ac:dyDescent="0.25">
      <c r="A88" s="147" t="s">
        <v>78</v>
      </c>
      <c r="B88" s="151">
        <f>+B89</f>
        <v>0</v>
      </c>
      <c r="C88" s="151">
        <f t="shared" ref="C88:I88" si="23">+C89</f>
        <v>0</v>
      </c>
      <c r="D88" s="151">
        <f t="shared" si="23"/>
        <v>0</v>
      </c>
      <c r="E88" s="151">
        <f t="shared" si="23"/>
        <v>0</v>
      </c>
      <c r="F88" s="151">
        <f t="shared" si="23"/>
        <v>0</v>
      </c>
      <c r="G88" s="195">
        <f t="shared" si="23"/>
        <v>0</v>
      </c>
      <c r="H88" s="151"/>
      <c r="I88" s="200">
        <f t="shared" si="23"/>
        <v>0</v>
      </c>
    </row>
    <row r="89" spans="1:9" ht="12.75" customHeight="1" x14ac:dyDescent="0.25">
      <c r="A89" s="160" t="s">
        <v>79</v>
      </c>
      <c r="B89" s="161">
        <v>0</v>
      </c>
      <c r="C89" s="161">
        <v>0</v>
      </c>
      <c r="D89" s="161">
        <v>0</v>
      </c>
      <c r="E89" s="161">
        <v>0</v>
      </c>
      <c r="F89" s="162">
        <v>0</v>
      </c>
      <c r="G89" s="196">
        <v>0</v>
      </c>
      <c r="H89" s="158"/>
      <c r="I89" s="203">
        <f>SUM(D89:D89)</f>
        <v>0</v>
      </c>
    </row>
    <row r="90" spans="1:9" ht="12.75" customHeight="1" thickBot="1" x14ac:dyDescent="0.3">
      <c r="A90" s="163" t="s">
        <v>80</v>
      </c>
      <c r="B90" s="164">
        <f>+B81</f>
        <v>0</v>
      </c>
      <c r="C90" s="156">
        <f t="shared" ref="C90:I90" si="24">+C81</f>
        <v>0</v>
      </c>
      <c r="D90" s="164">
        <f t="shared" si="24"/>
        <v>0</v>
      </c>
      <c r="E90" s="165">
        <f t="shared" si="24"/>
        <v>0</v>
      </c>
      <c r="F90" s="165">
        <f t="shared" si="24"/>
        <v>0</v>
      </c>
      <c r="G90" s="193">
        <f t="shared" si="24"/>
        <v>0</v>
      </c>
      <c r="H90" s="151"/>
      <c r="I90" s="166">
        <f t="shared" si="24"/>
        <v>0</v>
      </c>
    </row>
    <row r="91" spans="1:9" ht="15" customHeight="1" thickBot="1" x14ac:dyDescent="0.3">
      <c r="A91" s="167" t="s">
        <v>81</v>
      </c>
      <c r="B91" s="168">
        <f t="shared" ref="B91" si="25">B67</f>
        <v>707103172</v>
      </c>
      <c r="C91" s="168">
        <f>C67</f>
        <v>727103172</v>
      </c>
      <c r="D91" s="169">
        <f>D67</f>
        <v>47520018.649999999</v>
      </c>
      <c r="E91" s="169">
        <f>+E67</f>
        <v>48994651.360000007</v>
      </c>
      <c r="F91" s="169">
        <f t="shared" ref="F91:H91" si="26">+F67</f>
        <v>53533407.859999999</v>
      </c>
      <c r="G91" s="168">
        <f t="shared" si="26"/>
        <v>50900883.500000007</v>
      </c>
      <c r="H91" s="205">
        <f t="shared" si="26"/>
        <v>54451927.530000001</v>
      </c>
      <c r="I91" s="170">
        <f>+I67</f>
        <v>255400888.89999998</v>
      </c>
    </row>
    <row r="92" spans="1:9" ht="15.75" customHeight="1" x14ac:dyDescent="0.25">
      <c r="A92" s="171" t="s">
        <v>105</v>
      </c>
      <c r="B92" s="69"/>
      <c r="C92" s="69"/>
      <c r="D92" s="70"/>
      <c r="E92" s="70"/>
      <c r="F92" s="70"/>
      <c r="G92" s="70"/>
      <c r="H92" s="70"/>
      <c r="I92" s="66"/>
    </row>
    <row r="93" spans="1:9" ht="12.75" customHeight="1" x14ac:dyDescent="0.25">
      <c r="A93" s="171" t="s">
        <v>108</v>
      </c>
      <c r="B93" s="70"/>
      <c r="C93" s="70"/>
      <c r="D93" s="70"/>
      <c r="E93" s="70"/>
      <c r="F93" s="70"/>
      <c r="G93" s="70"/>
      <c r="H93" s="70"/>
      <c r="I93" s="66"/>
    </row>
    <row r="94" spans="1:9" ht="15.75" x14ac:dyDescent="0.25">
      <c r="A94" s="171" t="s">
        <v>109</v>
      </c>
      <c r="B94" s="70"/>
      <c r="C94" s="70"/>
      <c r="D94" s="70"/>
      <c r="E94" s="70"/>
      <c r="F94" s="70"/>
      <c r="G94" s="70"/>
      <c r="H94" s="70"/>
      <c r="I94" s="66"/>
    </row>
    <row r="95" spans="1:9" ht="15.75" x14ac:dyDescent="0.25">
      <c r="A95" s="172"/>
      <c r="B95" s="70"/>
      <c r="C95" s="70"/>
      <c r="D95" s="70"/>
      <c r="E95" s="70"/>
      <c r="F95" s="70"/>
      <c r="G95" s="70"/>
      <c r="H95" s="70"/>
      <c r="I95" s="66"/>
    </row>
    <row r="96" spans="1:9" ht="15.75" x14ac:dyDescent="0.25">
      <c r="A96" s="172"/>
      <c r="B96" s="70"/>
      <c r="C96" s="70"/>
      <c r="D96" s="70"/>
      <c r="E96" s="70"/>
      <c r="F96" s="70"/>
      <c r="G96" s="70"/>
      <c r="H96" s="70"/>
      <c r="I96" s="66"/>
    </row>
    <row r="97" spans="1:9" ht="7.5" customHeight="1" x14ac:dyDescent="0.25">
      <c r="A97" s="173"/>
      <c r="B97" s="174"/>
      <c r="C97" s="174"/>
      <c r="D97" s="69"/>
      <c r="E97" s="69"/>
      <c r="F97" s="69"/>
      <c r="G97" s="69"/>
      <c r="H97" s="69"/>
      <c r="I97" s="66"/>
    </row>
    <row r="98" spans="1:9" ht="4.5" customHeight="1" x14ac:dyDescent="0.25">
      <c r="B98" s="66"/>
      <c r="D98" s="66"/>
      <c r="E98" s="66"/>
      <c r="F98" s="66"/>
      <c r="G98" s="66"/>
      <c r="H98" s="66"/>
      <c r="I98" s="66"/>
    </row>
    <row r="99" spans="1:9" ht="20.25" customHeight="1" x14ac:dyDescent="0.25">
      <c r="A99" t="s">
        <v>113</v>
      </c>
      <c r="B99" t="s">
        <v>110</v>
      </c>
      <c r="I99" s="66"/>
    </row>
    <row r="100" spans="1:9" x14ac:dyDescent="0.25">
      <c r="A100" s="175" t="s">
        <v>114</v>
      </c>
      <c r="B100" s="176" t="s">
        <v>111</v>
      </c>
      <c r="C100" s="176"/>
      <c r="D100" s="176"/>
      <c r="I100" s="66"/>
    </row>
    <row r="101" spans="1:9" ht="15.75" x14ac:dyDescent="0.25">
      <c r="A101" s="177" t="s">
        <v>115</v>
      </c>
      <c r="B101" t="s">
        <v>112</v>
      </c>
      <c r="E101" s="178"/>
      <c r="F101" s="178"/>
      <c r="G101" s="178"/>
      <c r="H101" s="178"/>
      <c r="I101" s="66"/>
    </row>
    <row r="102" spans="1:9" x14ac:dyDescent="0.25">
      <c r="B102" s="66"/>
      <c r="I102" s="66"/>
    </row>
    <row r="103" spans="1:9" x14ac:dyDescent="0.25">
      <c r="I103" s="66"/>
    </row>
    <row r="104" spans="1:9" x14ac:dyDescent="0.25">
      <c r="E104" s="179"/>
      <c r="F104" s="179"/>
      <c r="G104" s="179"/>
      <c r="H104" s="179"/>
      <c r="I104" s="66"/>
    </row>
    <row r="105" spans="1:9" ht="15" customHeight="1" x14ac:dyDescent="0.25">
      <c r="E105" s="180"/>
      <c r="F105" s="180"/>
      <c r="G105" s="180"/>
      <c r="H105" s="180"/>
      <c r="I105" s="66"/>
    </row>
    <row r="106" spans="1:9" x14ac:dyDescent="0.25">
      <c r="D106" s="181"/>
      <c r="E106" s="181"/>
      <c r="F106" s="181"/>
      <c r="G106" s="181"/>
      <c r="H106" s="181"/>
      <c r="I106" s="66"/>
    </row>
    <row r="107" spans="1:9" x14ac:dyDescent="0.25">
      <c r="B107" s="66"/>
      <c r="C107" s="66"/>
      <c r="D107" s="66"/>
      <c r="E107" s="66"/>
      <c r="F107" s="66"/>
      <c r="G107" s="66"/>
      <c r="H107" s="66"/>
      <c r="I107" s="66"/>
    </row>
    <row r="108" spans="1:9" x14ac:dyDescent="0.25">
      <c r="B108" s="66"/>
      <c r="C108" s="66"/>
      <c r="D108" s="66"/>
      <c r="E108" s="66"/>
      <c r="F108" s="66"/>
      <c r="G108" s="66"/>
      <c r="H108" s="66"/>
      <c r="I108" s="66"/>
    </row>
    <row r="109" spans="1:9" x14ac:dyDescent="0.25">
      <c r="B109" s="66"/>
      <c r="C109" s="66"/>
      <c r="D109" s="66"/>
      <c r="E109" s="66"/>
      <c r="F109" s="66"/>
      <c r="G109" s="66"/>
      <c r="H109" s="66"/>
    </row>
    <row r="110" spans="1:9" x14ac:dyDescent="0.25">
      <c r="B110" s="66"/>
      <c r="C110" s="66"/>
      <c r="D110" s="66"/>
      <c r="E110" s="66"/>
      <c r="F110" s="66"/>
      <c r="G110" s="66"/>
      <c r="H110" s="66"/>
    </row>
    <row r="111" spans="1:9" x14ac:dyDescent="0.25">
      <c r="B111" s="66"/>
      <c r="C111" s="66"/>
      <c r="D111" s="66"/>
      <c r="E111" s="66"/>
      <c r="F111" s="66"/>
      <c r="G111" s="66"/>
      <c r="H111" s="66"/>
    </row>
  </sheetData>
  <mergeCells count="11">
    <mergeCell ref="A10:I10"/>
    <mergeCell ref="A12:A13"/>
    <mergeCell ref="B12:B13"/>
    <mergeCell ref="C12:C13"/>
    <mergeCell ref="D12:I12"/>
    <mergeCell ref="A9:I9"/>
    <mergeCell ref="D1:D3"/>
    <mergeCell ref="A5:I5"/>
    <mergeCell ref="A6:I6"/>
    <mergeCell ref="A7:I7"/>
    <mergeCell ref="A8:I8"/>
  </mergeCells>
  <pageMargins left="0" right="0" top="0" bottom="0" header="0.31496062992125984" footer="0.31496062992125984"/>
  <pageSetup scale="6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4886-5E2A-4017-A9BF-B282589CE939}">
  <dimension ref="A1:L108"/>
  <sheetViews>
    <sheetView workbookViewId="0">
      <selection activeCell="D11" sqref="D11"/>
    </sheetView>
  </sheetViews>
  <sheetFormatPr baseColWidth="10" defaultRowHeight="15.75" x14ac:dyDescent="0.25"/>
  <cols>
    <col min="1" max="1" width="71.85546875" style="67" customWidth="1"/>
    <col min="2" max="2" width="18.42578125" style="67" customWidth="1"/>
    <col min="3" max="3" width="21" style="67" customWidth="1"/>
    <col min="4" max="4" width="15.7109375" customWidth="1"/>
    <col min="5" max="5" width="7.140625" style="1" customWidth="1"/>
    <col min="6" max="6" width="18" style="1" customWidth="1"/>
    <col min="7" max="7" width="20.85546875" style="1" customWidth="1"/>
    <col min="8" max="8" width="22.140625" style="1" customWidth="1"/>
    <col min="9" max="9" width="14" style="1" customWidth="1"/>
    <col min="10" max="10" width="11.7109375" style="1" customWidth="1"/>
    <col min="11" max="11" width="15.5703125" style="2" customWidth="1"/>
    <col min="12" max="12" width="10.28515625" style="2" customWidth="1"/>
    <col min="13" max="13" width="31.140625" customWidth="1"/>
  </cols>
  <sheetData>
    <row r="1" spans="1:12" s="3" customFormat="1" ht="18.75" x14ac:dyDescent="0.3">
      <c r="A1" s="212"/>
      <c r="B1" s="212"/>
      <c r="C1" s="212"/>
      <c r="D1" s="212"/>
      <c r="E1" s="1"/>
      <c r="F1" s="1"/>
      <c r="G1" s="1"/>
      <c r="H1" s="1"/>
      <c r="I1" s="1"/>
      <c r="J1" s="1"/>
      <c r="K1" s="2"/>
      <c r="L1" s="2"/>
    </row>
    <row r="2" spans="1:12" s="3" customFormat="1" ht="18.75" x14ac:dyDescent="0.3">
      <c r="A2" s="212"/>
      <c r="B2" s="212"/>
      <c r="C2" s="212"/>
      <c r="D2" s="212"/>
      <c r="E2" s="1"/>
      <c r="F2" s="1"/>
      <c r="G2" s="1"/>
      <c r="H2" s="1"/>
      <c r="I2" s="1"/>
      <c r="J2" s="1"/>
      <c r="K2" s="2"/>
      <c r="L2" s="2"/>
    </row>
    <row r="3" spans="1:12" s="3" customFormat="1" ht="18.75" x14ac:dyDescent="0.3">
      <c r="A3" s="212"/>
      <c r="B3" s="212"/>
      <c r="C3" s="212"/>
      <c r="D3" s="212"/>
      <c r="E3" s="1"/>
      <c r="F3" s="1"/>
      <c r="G3" s="1"/>
      <c r="H3" s="1"/>
      <c r="I3" s="1"/>
      <c r="J3" s="1"/>
      <c r="K3" s="2"/>
      <c r="L3" s="2"/>
    </row>
    <row r="4" spans="1:12" s="3" customFormat="1" ht="18.75" x14ac:dyDescent="0.3">
      <c r="A4" s="4"/>
      <c r="B4" s="4"/>
      <c r="C4" s="4"/>
      <c r="D4" s="4"/>
      <c r="E4" s="1"/>
      <c r="F4" s="1"/>
      <c r="G4" s="1"/>
      <c r="H4" s="1"/>
      <c r="I4" s="1"/>
      <c r="J4" s="1"/>
      <c r="K4" s="2"/>
      <c r="L4" s="2"/>
    </row>
    <row r="5" spans="1:12" s="3" customFormat="1" ht="18.75" x14ac:dyDescent="0.3">
      <c r="A5" s="213" t="s">
        <v>0</v>
      </c>
      <c r="B5" s="213"/>
      <c r="C5" s="213"/>
      <c r="E5" s="1"/>
      <c r="F5" s="1"/>
      <c r="G5" s="1"/>
      <c r="H5" s="1"/>
      <c r="I5" s="1"/>
      <c r="J5" s="1"/>
      <c r="K5" s="2"/>
      <c r="L5" s="2"/>
    </row>
    <row r="6" spans="1:12" s="3" customFormat="1" ht="15" customHeight="1" x14ac:dyDescent="0.3">
      <c r="A6" s="213" t="s">
        <v>116</v>
      </c>
      <c r="B6" s="213"/>
      <c r="C6" s="213"/>
      <c r="E6" s="1"/>
      <c r="F6" s="1"/>
      <c r="G6" s="1"/>
      <c r="H6" s="1"/>
      <c r="I6" s="1"/>
      <c r="J6" s="1"/>
      <c r="K6" s="2"/>
      <c r="L6" s="2"/>
    </row>
    <row r="7" spans="1:12" s="3" customFormat="1" ht="18.75" x14ac:dyDescent="0.3">
      <c r="A7" s="214" t="s">
        <v>92</v>
      </c>
      <c r="B7" s="214"/>
      <c r="C7" s="214"/>
      <c r="E7" s="1"/>
      <c r="F7" s="1"/>
      <c r="G7" s="1"/>
      <c r="H7" s="1"/>
      <c r="I7" s="1"/>
      <c r="J7" s="1"/>
      <c r="K7" s="2"/>
      <c r="L7" s="2"/>
    </row>
    <row r="8" spans="1:12" s="3" customFormat="1" ht="14.25" customHeight="1" x14ac:dyDescent="0.3">
      <c r="A8" s="212" t="s">
        <v>1</v>
      </c>
      <c r="B8" s="212"/>
      <c r="C8" s="212"/>
      <c r="E8" s="1"/>
      <c r="F8" s="1"/>
      <c r="G8" s="1"/>
      <c r="H8" s="1"/>
      <c r="I8" s="1"/>
      <c r="J8" s="1"/>
      <c r="K8" s="2"/>
      <c r="L8" s="2"/>
    </row>
    <row r="9" spans="1:12" s="3" customFormat="1" ht="9.75" customHeight="1" thickBot="1" x14ac:dyDescent="0.35">
      <c r="A9" s="5"/>
      <c r="B9" s="5"/>
      <c r="C9" s="5"/>
      <c r="E9" s="1"/>
      <c r="F9" s="1"/>
      <c r="G9" s="1"/>
      <c r="H9" s="1"/>
      <c r="I9" s="1"/>
      <c r="J9" s="1"/>
      <c r="K9" s="2"/>
      <c r="L9" s="2"/>
    </row>
    <row r="10" spans="1:12" ht="15" x14ac:dyDescent="0.25">
      <c r="A10" s="206" t="s">
        <v>2</v>
      </c>
      <c r="B10" s="208" t="s">
        <v>3</v>
      </c>
      <c r="C10" s="210" t="s">
        <v>4</v>
      </c>
    </row>
    <row r="11" spans="1:12" thickBot="1" x14ac:dyDescent="0.3">
      <c r="A11" s="207"/>
      <c r="B11" s="209"/>
      <c r="C11" s="211"/>
    </row>
    <row r="12" spans="1:12" thickBot="1" x14ac:dyDescent="0.3">
      <c r="A12" s="6" t="s">
        <v>5</v>
      </c>
      <c r="B12" s="7">
        <f>B13+B19+B29+B55</f>
        <v>707103172</v>
      </c>
      <c r="C12" s="7">
        <f>C13+C19+C29+C55</f>
        <v>727103172</v>
      </c>
      <c r="D12" s="8"/>
    </row>
    <row r="13" spans="1:12" thickBot="1" x14ac:dyDescent="0.3">
      <c r="A13" s="9" t="s">
        <v>6</v>
      </c>
      <c r="B13" s="7">
        <f>SUM(B14:B18)</f>
        <v>622525502</v>
      </c>
      <c r="C13" s="7">
        <f>C14+C15+C16+C18</f>
        <v>642525502</v>
      </c>
    </row>
    <row r="14" spans="1:12" ht="15" x14ac:dyDescent="0.25">
      <c r="A14" s="10" t="s">
        <v>7</v>
      </c>
      <c r="B14" s="11">
        <v>479816671</v>
      </c>
      <c r="C14" s="11">
        <v>509385954</v>
      </c>
    </row>
    <row r="15" spans="1:12" ht="15" x14ac:dyDescent="0.25">
      <c r="A15" s="12" t="s">
        <v>8</v>
      </c>
      <c r="B15" s="13">
        <v>75046735</v>
      </c>
      <c r="C15" s="11">
        <v>65477452</v>
      </c>
    </row>
    <row r="16" spans="1:12" ht="15" x14ac:dyDescent="0.25">
      <c r="A16" s="12" t="s">
        <v>9</v>
      </c>
      <c r="B16" s="13">
        <v>300000</v>
      </c>
      <c r="C16" s="11">
        <v>300000</v>
      </c>
    </row>
    <row r="17" spans="1:11" ht="15" x14ac:dyDescent="0.25">
      <c r="A17" s="12" t="s">
        <v>10</v>
      </c>
      <c r="B17" s="13">
        <v>0</v>
      </c>
      <c r="C17" s="11">
        <v>0</v>
      </c>
    </row>
    <row r="18" spans="1:11" thickBot="1" x14ac:dyDescent="0.3">
      <c r="A18" s="14" t="s">
        <v>11</v>
      </c>
      <c r="B18" s="15">
        <v>67362096</v>
      </c>
      <c r="C18" s="11">
        <v>67362096</v>
      </c>
    </row>
    <row r="19" spans="1:11" thickBot="1" x14ac:dyDescent="0.3">
      <c r="A19" s="9" t="s">
        <v>12</v>
      </c>
      <c r="B19" s="7">
        <f>SUM(B20:B28)</f>
        <v>64486869</v>
      </c>
      <c r="C19" s="7">
        <f>C20+C21+C22+C23+C24+C25+C26+C27+C28</f>
        <v>64214104</v>
      </c>
    </row>
    <row r="20" spans="1:11" ht="15" x14ac:dyDescent="0.25">
      <c r="A20" s="10" t="s">
        <v>13</v>
      </c>
      <c r="B20" s="11">
        <v>32850000</v>
      </c>
      <c r="C20" s="15">
        <v>34254000</v>
      </c>
    </row>
    <row r="21" spans="1:11" ht="15" x14ac:dyDescent="0.25">
      <c r="A21" s="12" t="s">
        <v>14</v>
      </c>
      <c r="B21" s="13">
        <v>950000</v>
      </c>
      <c r="C21" s="15">
        <v>633696</v>
      </c>
    </row>
    <row r="22" spans="1:11" ht="15" x14ac:dyDescent="0.25">
      <c r="A22" s="12" t="s">
        <v>15</v>
      </c>
      <c r="B22" s="13">
        <v>3000000</v>
      </c>
      <c r="C22" s="15">
        <v>3500000</v>
      </c>
    </row>
    <row r="23" spans="1:11" ht="15" x14ac:dyDescent="0.25">
      <c r="A23" s="12" t="s">
        <v>16</v>
      </c>
      <c r="B23" s="13">
        <v>1107869</v>
      </c>
      <c r="C23" s="15">
        <v>1349869</v>
      </c>
    </row>
    <row r="24" spans="1:11" ht="15" x14ac:dyDescent="0.25">
      <c r="A24" s="12" t="s">
        <v>17</v>
      </c>
      <c r="B24" s="13">
        <v>2740000</v>
      </c>
      <c r="C24" s="15">
        <v>3165600.01</v>
      </c>
      <c r="K24" s="1"/>
    </row>
    <row r="25" spans="1:11" ht="15" x14ac:dyDescent="0.25">
      <c r="A25" s="12" t="s">
        <v>18</v>
      </c>
      <c r="B25" s="13">
        <v>5450000</v>
      </c>
      <c r="C25" s="15">
        <v>4450807</v>
      </c>
    </row>
    <row r="26" spans="1:11" ht="15" x14ac:dyDescent="0.25">
      <c r="A26" s="12" t="s">
        <v>19</v>
      </c>
      <c r="B26" s="13">
        <v>2600000</v>
      </c>
      <c r="C26" s="15">
        <v>3577091</v>
      </c>
    </row>
    <row r="27" spans="1:11" ht="15" x14ac:dyDescent="0.25">
      <c r="A27" s="12" t="s">
        <v>20</v>
      </c>
      <c r="B27" s="13">
        <v>10980000</v>
      </c>
      <c r="C27" s="15">
        <v>9504339.9900000002</v>
      </c>
    </row>
    <row r="28" spans="1:11" thickBot="1" x14ac:dyDescent="0.3">
      <c r="A28" s="14" t="s">
        <v>21</v>
      </c>
      <c r="B28" s="15">
        <v>4809000</v>
      </c>
      <c r="C28" s="15">
        <v>3778701</v>
      </c>
    </row>
    <row r="29" spans="1:11" thickBot="1" x14ac:dyDescent="0.3">
      <c r="A29" s="9" t="s">
        <v>22</v>
      </c>
      <c r="B29" s="7">
        <f>SUM(B30:B38)</f>
        <v>18742931</v>
      </c>
      <c r="C29" s="16">
        <f>C30+C31+C32+C33+C34+C35+C36+C38</f>
        <v>13993089</v>
      </c>
    </row>
    <row r="30" spans="1:11" ht="15" x14ac:dyDescent="0.25">
      <c r="A30" s="10" t="s">
        <v>23</v>
      </c>
      <c r="B30" s="11">
        <v>1340000</v>
      </c>
      <c r="C30" s="13">
        <v>810826</v>
      </c>
    </row>
    <row r="31" spans="1:11" ht="15" x14ac:dyDescent="0.25">
      <c r="A31" s="12" t="s">
        <v>24</v>
      </c>
      <c r="B31" s="13">
        <v>240000</v>
      </c>
      <c r="C31" s="13">
        <v>73753</v>
      </c>
    </row>
    <row r="32" spans="1:11" ht="15" x14ac:dyDescent="0.25">
      <c r="A32" s="12" t="s">
        <v>25</v>
      </c>
      <c r="B32" s="13">
        <v>1120000</v>
      </c>
      <c r="C32" s="13">
        <v>555079</v>
      </c>
    </row>
    <row r="33" spans="1:3" ht="15" x14ac:dyDescent="0.25">
      <c r="A33" s="12" t="s">
        <v>26</v>
      </c>
      <c r="B33" s="13">
        <v>0</v>
      </c>
      <c r="C33" s="13">
        <v>0</v>
      </c>
    </row>
    <row r="34" spans="1:3" ht="15" x14ac:dyDescent="0.25">
      <c r="A34" s="12" t="s">
        <v>27</v>
      </c>
      <c r="B34" s="13">
        <v>510000</v>
      </c>
      <c r="C34" s="13">
        <v>39294</v>
      </c>
    </row>
    <row r="35" spans="1:3" ht="15" x14ac:dyDescent="0.25">
      <c r="A35" s="12" t="s">
        <v>28</v>
      </c>
      <c r="B35" s="13">
        <v>590000</v>
      </c>
      <c r="C35" s="13">
        <v>357027</v>
      </c>
    </row>
    <row r="36" spans="1:3" ht="15" x14ac:dyDescent="0.25">
      <c r="A36" s="12" t="s">
        <v>29</v>
      </c>
      <c r="B36" s="13">
        <v>11010000</v>
      </c>
      <c r="C36" s="13">
        <v>9623507</v>
      </c>
    </row>
    <row r="37" spans="1:3" ht="15" x14ac:dyDescent="0.25">
      <c r="A37" s="12" t="s">
        <v>30</v>
      </c>
      <c r="B37" s="13">
        <v>0</v>
      </c>
      <c r="C37" s="13">
        <v>0</v>
      </c>
    </row>
    <row r="38" spans="1:3" thickBot="1" x14ac:dyDescent="0.3">
      <c r="A38" s="14" t="s">
        <v>31</v>
      </c>
      <c r="B38" s="13">
        <v>3932931</v>
      </c>
      <c r="C38" s="13">
        <v>2533603</v>
      </c>
    </row>
    <row r="39" spans="1:3" thickBot="1" x14ac:dyDescent="0.3">
      <c r="A39" s="9" t="s">
        <v>32</v>
      </c>
      <c r="B39" s="17">
        <f>+B40+B41+B42+B43+B44+B45+B46</f>
        <v>0</v>
      </c>
      <c r="C39" s="17">
        <f>+C40+C41+C42+C43+C44+C45+C46</f>
        <v>0</v>
      </c>
    </row>
    <row r="40" spans="1:3" ht="15" x14ac:dyDescent="0.25">
      <c r="A40" s="10" t="s">
        <v>33</v>
      </c>
      <c r="B40" s="11">
        <v>0</v>
      </c>
      <c r="C40" s="11">
        <v>0</v>
      </c>
    </row>
    <row r="41" spans="1:3" ht="15" x14ac:dyDescent="0.25">
      <c r="A41" s="12" t="s">
        <v>34</v>
      </c>
      <c r="B41" s="13">
        <v>0</v>
      </c>
      <c r="C41" s="13">
        <v>0</v>
      </c>
    </row>
    <row r="42" spans="1:3" ht="15" x14ac:dyDescent="0.25">
      <c r="A42" s="12" t="s">
        <v>35</v>
      </c>
      <c r="B42" s="13">
        <v>0</v>
      </c>
      <c r="C42" s="13">
        <v>0</v>
      </c>
    </row>
    <row r="43" spans="1:3" ht="15" x14ac:dyDescent="0.25">
      <c r="A43" s="12" t="s">
        <v>36</v>
      </c>
      <c r="B43" s="13">
        <v>0</v>
      </c>
      <c r="C43" s="13">
        <v>0</v>
      </c>
    </row>
    <row r="44" spans="1:3" ht="15" x14ac:dyDescent="0.25">
      <c r="A44" s="12" t="s">
        <v>37</v>
      </c>
      <c r="B44" s="13">
        <v>0</v>
      </c>
      <c r="C44" s="13">
        <v>0</v>
      </c>
    </row>
    <row r="45" spans="1:3" ht="15" x14ac:dyDescent="0.25">
      <c r="A45" s="12" t="s">
        <v>38</v>
      </c>
      <c r="B45" s="13">
        <v>0</v>
      </c>
      <c r="C45" s="13">
        <v>0</v>
      </c>
    </row>
    <row r="46" spans="1:3" thickBot="1" x14ac:dyDescent="0.3">
      <c r="A46" s="14" t="s">
        <v>39</v>
      </c>
      <c r="B46" s="15">
        <v>0</v>
      </c>
      <c r="C46" s="15">
        <v>0</v>
      </c>
    </row>
    <row r="47" spans="1:3" thickBot="1" x14ac:dyDescent="0.3">
      <c r="A47" s="9" t="s">
        <v>40</v>
      </c>
      <c r="B47" s="17">
        <f>+B48+B49+B50+B51+B52+B53+B54</f>
        <v>0</v>
      </c>
      <c r="C47" s="17">
        <f>+C48+C49+C50+C51+C52+C53+C54</f>
        <v>0</v>
      </c>
    </row>
    <row r="48" spans="1:3" ht="15" x14ac:dyDescent="0.25">
      <c r="A48" s="10" t="s">
        <v>41</v>
      </c>
      <c r="B48" s="11">
        <v>0</v>
      </c>
      <c r="C48" s="11">
        <v>0</v>
      </c>
    </row>
    <row r="49" spans="1:12" ht="15" x14ac:dyDescent="0.25">
      <c r="A49" s="12" t="s">
        <v>42</v>
      </c>
      <c r="B49" s="13">
        <v>0</v>
      </c>
      <c r="C49" s="13">
        <v>0</v>
      </c>
    </row>
    <row r="50" spans="1:12" ht="15" x14ac:dyDescent="0.25">
      <c r="A50" s="12" t="s">
        <v>43</v>
      </c>
      <c r="B50" s="13">
        <v>0</v>
      </c>
      <c r="C50" s="13">
        <v>0</v>
      </c>
      <c r="E50" s="18"/>
      <c r="F50" s="18"/>
      <c r="G50" s="18"/>
      <c r="H50" s="18"/>
      <c r="I50" s="18"/>
      <c r="J50" s="18"/>
      <c r="K50" s="19"/>
      <c r="L50" s="19"/>
    </row>
    <row r="51" spans="1:12" ht="15" customHeight="1" x14ac:dyDescent="0.25">
      <c r="A51" s="12" t="s">
        <v>44</v>
      </c>
      <c r="B51" s="13">
        <v>0</v>
      </c>
      <c r="C51" s="13">
        <v>0</v>
      </c>
      <c r="E51" s="227"/>
      <c r="F51" s="227"/>
      <c r="G51" s="227"/>
      <c r="H51" s="227"/>
      <c r="I51" s="228"/>
      <c r="J51" s="229"/>
      <c r="K51" s="218"/>
      <c r="L51" s="218"/>
    </row>
    <row r="52" spans="1:12" ht="15" customHeight="1" x14ac:dyDescent="0.25">
      <c r="A52" s="12" t="s">
        <v>45</v>
      </c>
      <c r="B52" s="13">
        <v>0</v>
      </c>
      <c r="C52" s="13">
        <v>0</v>
      </c>
      <c r="E52" s="227"/>
      <c r="F52" s="227"/>
      <c r="G52" s="227"/>
      <c r="H52" s="227"/>
      <c r="I52" s="228"/>
      <c r="J52" s="229"/>
      <c r="K52" s="218"/>
      <c r="L52" s="218"/>
    </row>
    <row r="53" spans="1:12" ht="15" customHeight="1" x14ac:dyDescent="0.25">
      <c r="A53" s="12" t="s">
        <v>46</v>
      </c>
      <c r="B53" s="13">
        <v>0</v>
      </c>
      <c r="C53" s="13">
        <v>0</v>
      </c>
      <c r="E53" s="20"/>
      <c r="F53" s="20"/>
      <c r="G53" s="21"/>
      <c r="H53" s="21"/>
      <c r="I53" s="22"/>
      <c r="J53" s="23"/>
      <c r="K53" s="24"/>
      <c r="L53" s="25"/>
    </row>
    <row r="54" spans="1:12" ht="15" customHeight="1" thickBot="1" x14ac:dyDescent="0.4">
      <c r="A54" s="14" t="s">
        <v>47</v>
      </c>
      <c r="B54" s="15">
        <v>0</v>
      </c>
      <c r="C54" s="15">
        <v>0</v>
      </c>
      <c r="E54" s="26"/>
      <c r="F54" s="20"/>
      <c r="G54" s="27"/>
      <c r="H54" s="21"/>
      <c r="I54" s="22"/>
      <c r="J54" s="23"/>
      <c r="K54" s="28"/>
      <c r="L54" s="25"/>
    </row>
    <row r="55" spans="1:12" ht="15" customHeight="1" thickBot="1" x14ac:dyDescent="0.4">
      <c r="A55" s="9" t="s">
        <v>48</v>
      </c>
      <c r="B55" s="7">
        <f>SUM(B56:B64)</f>
        <v>1347870</v>
      </c>
      <c r="C55" s="29">
        <f>SUM(C56:C64)</f>
        <v>6370477</v>
      </c>
      <c r="E55" s="26"/>
      <c r="F55" s="26"/>
      <c r="G55" s="27"/>
      <c r="H55" s="21"/>
      <c r="I55" s="22"/>
      <c r="J55" s="23"/>
      <c r="K55" s="28"/>
      <c r="L55" s="25"/>
    </row>
    <row r="56" spans="1:12" ht="15" customHeight="1" x14ac:dyDescent="0.35">
      <c r="A56" s="10" t="s">
        <v>49</v>
      </c>
      <c r="B56" s="11">
        <v>1347870</v>
      </c>
      <c r="C56" s="11">
        <v>2462527</v>
      </c>
      <c r="E56" s="30"/>
      <c r="F56" s="20"/>
      <c r="G56" s="27"/>
      <c r="H56" s="21"/>
      <c r="I56" s="22"/>
      <c r="J56" s="23"/>
      <c r="K56" s="31"/>
      <c r="L56" s="25"/>
    </row>
    <row r="57" spans="1:12" ht="15" customHeight="1" x14ac:dyDescent="0.25">
      <c r="A57" s="12" t="s">
        <v>50</v>
      </c>
      <c r="B57" s="13">
        <v>0</v>
      </c>
      <c r="C57" s="13">
        <v>360960</v>
      </c>
      <c r="E57" s="26"/>
      <c r="F57" s="32"/>
      <c r="G57" s="33"/>
      <c r="H57" s="33"/>
      <c r="I57" s="33"/>
      <c r="J57" s="34"/>
      <c r="K57" s="35"/>
      <c r="L57" s="36"/>
    </row>
    <row r="58" spans="1:12" ht="15" customHeight="1" x14ac:dyDescent="0.25">
      <c r="A58" s="12" t="s">
        <v>51</v>
      </c>
      <c r="B58" s="13">
        <v>0</v>
      </c>
      <c r="C58" s="13">
        <v>0</v>
      </c>
      <c r="E58" s="26"/>
      <c r="F58" s="32"/>
      <c r="G58" s="33"/>
      <c r="H58" s="33"/>
      <c r="I58" s="33"/>
      <c r="J58" s="34"/>
      <c r="K58" s="35"/>
      <c r="L58" s="36"/>
    </row>
    <row r="59" spans="1:12" ht="15" customHeight="1" x14ac:dyDescent="0.35">
      <c r="A59" s="12" t="s">
        <v>52</v>
      </c>
      <c r="B59" s="13">
        <v>0</v>
      </c>
      <c r="C59" s="11">
        <v>47000</v>
      </c>
      <c r="E59" s="37"/>
      <c r="F59" s="37"/>
      <c r="G59" s="219"/>
      <c r="H59" s="219"/>
      <c r="I59" s="37"/>
      <c r="J59" s="38"/>
      <c r="K59" s="39"/>
      <c r="L59" s="39"/>
    </row>
    <row r="60" spans="1:12" ht="15" customHeight="1" x14ac:dyDescent="0.25">
      <c r="A60" s="12" t="s">
        <v>53</v>
      </c>
      <c r="B60" s="13">
        <v>0</v>
      </c>
      <c r="C60" s="11">
        <v>1806490</v>
      </c>
      <c r="E60" s="220"/>
      <c r="F60" s="220"/>
      <c r="G60" s="220"/>
      <c r="H60" s="220"/>
      <c r="I60" s="220"/>
      <c r="J60" s="220"/>
      <c r="K60" s="220"/>
      <c r="L60" s="220"/>
    </row>
    <row r="61" spans="1:12" ht="15" customHeight="1" x14ac:dyDescent="0.25">
      <c r="A61" s="12" t="s">
        <v>54</v>
      </c>
      <c r="B61" s="13">
        <v>0</v>
      </c>
      <c r="C61" s="11">
        <v>0</v>
      </c>
      <c r="E61" s="18"/>
      <c r="F61" s="18"/>
      <c r="G61" s="18"/>
      <c r="H61" s="18"/>
      <c r="I61" s="18"/>
      <c r="J61" s="18"/>
      <c r="K61" s="19"/>
      <c r="L61" s="19"/>
    </row>
    <row r="62" spans="1:12" ht="15" customHeight="1" x14ac:dyDescent="0.25">
      <c r="A62" s="12" t="s">
        <v>55</v>
      </c>
      <c r="B62" s="13">
        <v>0</v>
      </c>
      <c r="C62" s="11">
        <v>0</v>
      </c>
    </row>
    <row r="63" spans="1:12" ht="15" x14ac:dyDescent="0.25">
      <c r="A63" s="12" t="s">
        <v>56</v>
      </c>
      <c r="B63" s="13">
        <v>0</v>
      </c>
      <c r="C63" s="11">
        <v>0</v>
      </c>
    </row>
    <row r="64" spans="1:12" ht="15" x14ac:dyDescent="0.25">
      <c r="A64" s="12" t="s">
        <v>57</v>
      </c>
      <c r="B64" s="13">
        <v>0</v>
      </c>
      <c r="C64" s="11">
        <v>1693500</v>
      </c>
    </row>
    <row r="65" spans="1:4" thickBot="1" x14ac:dyDescent="0.3">
      <c r="A65" s="40" t="s">
        <v>58</v>
      </c>
      <c r="B65" s="41">
        <f>+B13+B19+B29+B55</f>
        <v>707103172</v>
      </c>
      <c r="C65" s="41">
        <f>+C13+C19+C29+C55</f>
        <v>727103172</v>
      </c>
      <c r="D65" s="197"/>
    </row>
    <row r="66" spans="1:4" thickBot="1" x14ac:dyDescent="0.3">
      <c r="A66" s="9" t="s">
        <v>59</v>
      </c>
      <c r="B66" s="42">
        <f>+B67+B68+B69+B70</f>
        <v>0</v>
      </c>
      <c r="C66" s="42">
        <f>+C67+C68+C69+C70</f>
        <v>0</v>
      </c>
      <c r="D66" s="8"/>
    </row>
    <row r="67" spans="1:4" ht="15" x14ac:dyDescent="0.25">
      <c r="A67" s="10" t="s">
        <v>60</v>
      </c>
      <c r="B67" s="11">
        <v>0</v>
      </c>
      <c r="C67" s="11">
        <v>0</v>
      </c>
    </row>
    <row r="68" spans="1:4" ht="15" x14ac:dyDescent="0.25">
      <c r="A68" s="12" t="s">
        <v>61</v>
      </c>
      <c r="B68" s="13">
        <v>0</v>
      </c>
      <c r="C68" s="13">
        <v>0</v>
      </c>
    </row>
    <row r="69" spans="1:4" ht="15" x14ac:dyDescent="0.25">
      <c r="A69" s="12" t="s">
        <v>62</v>
      </c>
      <c r="B69" s="13">
        <v>0</v>
      </c>
      <c r="C69" s="13">
        <v>0</v>
      </c>
    </row>
    <row r="70" spans="1:4" ht="15.75" customHeight="1" thickBot="1" x14ac:dyDescent="0.3">
      <c r="A70" s="14" t="s">
        <v>63</v>
      </c>
      <c r="B70" s="15">
        <v>0</v>
      </c>
      <c r="C70" s="15">
        <v>0</v>
      </c>
    </row>
    <row r="71" spans="1:4" thickBot="1" x14ac:dyDescent="0.3">
      <c r="A71" s="9" t="s">
        <v>64</v>
      </c>
      <c r="B71" s="17">
        <f>+B72+B73</f>
        <v>0</v>
      </c>
      <c r="C71" s="17">
        <f>+C72+C73</f>
        <v>0</v>
      </c>
    </row>
    <row r="72" spans="1:4" ht="15" x14ac:dyDescent="0.25">
      <c r="A72" s="10" t="s">
        <v>65</v>
      </c>
      <c r="B72" s="11">
        <v>0</v>
      </c>
      <c r="C72" s="11">
        <v>0</v>
      </c>
    </row>
    <row r="73" spans="1:4" thickBot="1" x14ac:dyDescent="0.3">
      <c r="A73" s="14" t="s">
        <v>66</v>
      </c>
      <c r="B73" s="15">
        <v>0</v>
      </c>
      <c r="C73" s="15">
        <v>0</v>
      </c>
    </row>
    <row r="74" spans="1:4" thickBot="1" x14ac:dyDescent="0.3">
      <c r="A74" s="9" t="s">
        <v>67</v>
      </c>
      <c r="B74" s="17">
        <f>+B75+B76+B77</f>
        <v>0</v>
      </c>
      <c r="C74" s="17">
        <f>+C75+C76+C77</f>
        <v>0</v>
      </c>
    </row>
    <row r="75" spans="1:4" ht="15" x14ac:dyDescent="0.25">
      <c r="A75" s="10" t="s">
        <v>68</v>
      </c>
      <c r="B75" s="11">
        <v>0</v>
      </c>
      <c r="C75" s="11">
        <v>0</v>
      </c>
    </row>
    <row r="76" spans="1:4" ht="15" x14ac:dyDescent="0.25">
      <c r="A76" s="12" t="s">
        <v>69</v>
      </c>
      <c r="B76" s="13">
        <v>0</v>
      </c>
      <c r="C76" s="13">
        <v>0</v>
      </c>
    </row>
    <row r="77" spans="1:4" ht="15" x14ac:dyDescent="0.25">
      <c r="A77" s="12" t="s">
        <v>70</v>
      </c>
      <c r="B77" s="13">
        <v>0</v>
      </c>
      <c r="C77" s="13">
        <v>0</v>
      </c>
    </row>
    <row r="78" spans="1:4" thickBot="1" x14ac:dyDescent="0.3">
      <c r="A78" s="40" t="s">
        <v>58</v>
      </c>
      <c r="B78" s="41"/>
      <c r="C78" s="41"/>
    </row>
    <row r="79" spans="1:4" ht="15" x14ac:dyDescent="0.25">
      <c r="A79" s="43" t="s">
        <v>71</v>
      </c>
      <c r="B79" s="44">
        <f>+B80+B83+B86</f>
        <v>0</v>
      </c>
      <c r="C79" s="44">
        <f>+C80+C83+C86</f>
        <v>0</v>
      </c>
    </row>
    <row r="80" spans="1:4" thickBot="1" x14ac:dyDescent="0.3">
      <c r="A80" s="43" t="s">
        <v>72</v>
      </c>
      <c r="B80" s="45">
        <f>+B81+B82</f>
        <v>0</v>
      </c>
      <c r="C80" s="45">
        <f>+C81+C82</f>
        <v>0</v>
      </c>
    </row>
    <row r="81" spans="1:3" ht="15" x14ac:dyDescent="0.25">
      <c r="A81" s="46" t="s">
        <v>73</v>
      </c>
      <c r="B81" s="47">
        <v>0</v>
      </c>
      <c r="C81" s="48">
        <v>0</v>
      </c>
    </row>
    <row r="82" spans="1:3" thickBot="1" x14ac:dyDescent="0.3">
      <c r="A82" s="46" t="s">
        <v>74</v>
      </c>
      <c r="B82" s="49">
        <v>0</v>
      </c>
      <c r="C82" s="50">
        <v>0</v>
      </c>
    </row>
    <row r="83" spans="1:3" thickBot="1" x14ac:dyDescent="0.3">
      <c r="A83" s="43" t="s">
        <v>75</v>
      </c>
      <c r="B83" s="51">
        <f>+B84+B85</f>
        <v>0</v>
      </c>
      <c r="C83" s="51">
        <f>+C84+C85</f>
        <v>0</v>
      </c>
    </row>
    <row r="84" spans="1:3" ht="15" x14ac:dyDescent="0.25">
      <c r="A84" s="46" t="s">
        <v>76</v>
      </c>
      <c r="B84" s="47">
        <v>0</v>
      </c>
      <c r="C84" s="48">
        <v>0</v>
      </c>
    </row>
    <row r="85" spans="1:3" thickBot="1" x14ac:dyDescent="0.3">
      <c r="A85" s="46" t="s">
        <v>77</v>
      </c>
      <c r="B85" s="49">
        <v>0</v>
      </c>
      <c r="C85" s="50">
        <v>0</v>
      </c>
    </row>
    <row r="86" spans="1:3" ht="15" x14ac:dyDescent="0.25">
      <c r="A86" s="52" t="s">
        <v>78</v>
      </c>
      <c r="B86" s="53">
        <f>+B87</f>
        <v>0</v>
      </c>
      <c r="C86" s="53">
        <f>+C87</f>
        <v>0</v>
      </c>
    </row>
    <row r="87" spans="1:3" ht="15" x14ac:dyDescent="0.25">
      <c r="A87" s="46" t="s">
        <v>79</v>
      </c>
      <c r="B87" s="54">
        <v>0</v>
      </c>
      <c r="C87" s="54">
        <v>0</v>
      </c>
    </row>
    <row r="88" spans="1:3" thickBot="1" x14ac:dyDescent="0.3">
      <c r="A88" s="55" t="s">
        <v>80</v>
      </c>
      <c r="B88" s="55"/>
      <c r="C88" s="56"/>
    </row>
    <row r="89" spans="1:3" ht="3.75" customHeight="1" x14ac:dyDescent="0.25">
      <c r="A89" s="57"/>
      <c r="B89" s="58"/>
      <c r="C89" s="58"/>
    </row>
    <row r="90" spans="1:3" ht="15" x14ac:dyDescent="0.25">
      <c r="A90" s="59" t="s">
        <v>81</v>
      </c>
      <c r="B90" s="60">
        <f>B65</f>
        <v>707103172</v>
      </c>
      <c r="C90" s="60">
        <f>C65</f>
        <v>727103172</v>
      </c>
    </row>
    <row r="91" spans="1:3" ht="15" x14ac:dyDescent="0.25">
      <c r="A91" s="57" t="s">
        <v>82</v>
      </c>
      <c r="B91" s="61"/>
      <c r="C91" s="61"/>
    </row>
    <row r="92" spans="1:3" ht="15" x14ac:dyDescent="0.25">
      <c r="A92" s="221" t="s">
        <v>83</v>
      </c>
      <c r="B92" s="222"/>
      <c r="C92" s="223"/>
    </row>
    <row r="93" spans="1:3" ht="15" x14ac:dyDescent="0.25">
      <c r="A93" s="224" t="s">
        <v>84</v>
      </c>
      <c r="B93" s="225"/>
      <c r="C93" s="226"/>
    </row>
    <row r="94" spans="1:3" ht="27" customHeight="1" x14ac:dyDescent="0.25">
      <c r="A94" s="215" t="s">
        <v>85</v>
      </c>
      <c r="B94" s="216"/>
      <c r="C94" s="217"/>
    </row>
    <row r="95" spans="1:3" ht="15" x14ac:dyDescent="0.25">
      <c r="A95" s="62"/>
      <c r="B95" s="62"/>
      <c r="C95" s="62"/>
    </row>
    <row r="96" spans="1:3" ht="15" x14ac:dyDescent="0.25">
      <c r="A96" s="62"/>
      <c r="B96" s="62"/>
      <c r="C96" s="62"/>
    </row>
    <row r="97" spans="1:4" ht="15" x14ac:dyDescent="0.25">
      <c r="A97" s="62"/>
      <c r="B97" s="62"/>
      <c r="C97" s="62"/>
    </row>
    <row r="99" spans="1:4" ht="24" customHeight="1" x14ac:dyDescent="0.25">
      <c r="A99" s="5" t="s">
        <v>86</v>
      </c>
      <c r="B99" s="5" t="s">
        <v>87</v>
      </c>
      <c r="C99" s="5"/>
      <c r="D99" s="5"/>
    </row>
    <row r="100" spans="1:4" ht="15" x14ac:dyDescent="0.25">
      <c r="A100" s="62" t="s">
        <v>88</v>
      </c>
      <c r="B100" s="63" t="s">
        <v>89</v>
      </c>
      <c r="C100" s="63"/>
      <c r="D100" s="63"/>
    </row>
    <row r="101" spans="1:4" ht="15" customHeight="1" x14ac:dyDescent="0.25">
      <c r="A101" s="64" t="s">
        <v>90</v>
      </c>
      <c r="B101" s="5" t="s">
        <v>91</v>
      </c>
      <c r="C101" s="64"/>
      <c r="D101" s="64"/>
    </row>
    <row r="102" spans="1:4" ht="15" x14ac:dyDescent="0.25">
      <c r="A102" s="5"/>
      <c r="B102" s="5"/>
      <c r="C102" s="5"/>
      <c r="D102" s="65"/>
    </row>
    <row r="103" spans="1:4" ht="15" x14ac:dyDescent="0.25">
      <c r="A103"/>
      <c r="B103" s="66"/>
      <c r="C103" s="66"/>
      <c r="D103" s="66"/>
    </row>
    <row r="104" spans="1:4" ht="15" x14ac:dyDescent="0.25">
      <c r="A104"/>
      <c r="B104" s="66"/>
      <c r="C104" s="66"/>
      <c r="D104" s="66"/>
    </row>
    <row r="105" spans="1:4" ht="15" x14ac:dyDescent="0.25">
      <c r="A105"/>
      <c r="B105" s="66"/>
      <c r="C105" s="66"/>
      <c r="D105" s="66"/>
    </row>
    <row r="106" spans="1:4" ht="15" x14ac:dyDescent="0.25">
      <c r="A106"/>
      <c r="B106" s="66"/>
      <c r="C106" s="66"/>
      <c r="D106" s="66"/>
    </row>
    <row r="107" spans="1:4" ht="15" x14ac:dyDescent="0.25">
      <c r="A107"/>
      <c r="B107" s="66"/>
      <c r="C107" s="66"/>
      <c r="D107" s="66"/>
    </row>
    <row r="108" spans="1:4" ht="15" x14ac:dyDescent="0.25">
      <c r="A108"/>
      <c r="B108"/>
      <c r="C108"/>
    </row>
  </sheetData>
  <mergeCells count="21">
    <mergeCell ref="A94:C94"/>
    <mergeCell ref="K51:K52"/>
    <mergeCell ref="L51:L52"/>
    <mergeCell ref="G59:H59"/>
    <mergeCell ref="E60:L60"/>
    <mergeCell ref="A92:C92"/>
    <mergeCell ref="A93:C93"/>
    <mergeCell ref="E51:E52"/>
    <mergeCell ref="F51:F52"/>
    <mergeCell ref="G51:G52"/>
    <mergeCell ref="H51:H52"/>
    <mergeCell ref="I51:I52"/>
    <mergeCell ref="J51:J52"/>
    <mergeCell ref="A10:A11"/>
    <mergeCell ref="B10:B11"/>
    <mergeCell ref="C10:C11"/>
    <mergeCell ref="A1:D3"/>
    <mergeCell ref="A5:C5"/>
    <mergeCell ref="A6:C6"/>
    <mergeCell ref="A7:C7"/>
    <mergeCell ref="A8:C8"/>
  </mergeCells>
  <pageMargins left="0.70866141732283472" right="0.70866141732283472" top="0.74803149606299213" bottom="0.74803149606299213" header="0.31496062992125984" footer="0.31496062992125984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Ramirez</cp:lastModifiedBy>
  <cp:lastPrinted>2025-06-04T17:52:11Z</cp:lastPrinted>
  <dcterms:created xsi:type="dcterms:W3CDTF">2025-06-03T14:38:46Z</dcterms:created>
  <dcterms:modified xsi:type="dcterms:W3CDTF">2025-06-16T18:20:55Z</dcterms:modified>
</cp:coreProperties>
</file>