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91CB0CA7-F71E-43E8-A575-A845FA5C0C87}" xr6:coauthVersionLast="47" xr6:coauthVersionMax="47" xr10:uidLastSave="{00000000-0000-0000-0000-000000000000}"/>
  <bookViews>
    <workbookView xWindow="-120" yWindow="-120" windowWidth="29040" windowHeight="15720" xr2:uid="{4C34E98D-EE31-4BAD-8053-0A63F62F316C}"/>
  </bookViews>
  <sheets>
    <sheet name="MODIFICADO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" l="1"/>
  <c r="C65" i="2"/>
  <c r="C64" i="2"/>
  <c r="C63" i="2"/>
  <c r="C62" i="2"/>
  <c r="C61" i="2"/>
  <c r="C60" i="2"/>
  <c r="C59" i="2"/>
  <c r="C58" i="2"/>
  <c r="C21" i="2"/>
  <c r="K89" i="2"/>
  <c r="K87" i="2"/>
  <c r="K86" i="2"/>
  <c r="K84" i="2"/>
  <c r="K83" i="2"/>
  <c r="K79" i="2"/>
  <c r="K78" i="2"/>
  <c r="K77" i="2"/>
  <c r="K75" i="2"/>
  <c r="K74" i="2"/>
  <c r="K72" i="2"/>
  <c r="K71" i="2"/>
  <c r="K70" i="2"/>
  <c r="K69" i="2"/>
  <c r="K66" i="2"/>
  <c r="K65" i="2"/>
  <c r="K64" i="2"/>
  <c r="K63" i="2"/>
  <c r="K62" i="2"/>
  <c r="K61" i="2"/>
  <c r="K60" i="2"/>
  <c r="K59" i="2"/>
  <c r="K58" i="2"/>
  <c r="K56" i="2"/>
  <c r="K55" i="2"/>
  <c r="K54" i="2"/>
  <c r="K53" i="2"/>
  <c r="K52" i="2"/>
  <c r="K51" i="2"/>
  <c r="K50" i="2"/>
  <c r="K48" i="2"/>
  <c r="K47" i="2"/>
  <c r="K46" i="2"/>
  <c r="K45" i="2"/>
  <c r="K44" i="2"/>
  <c r="K43" i="2"/>
  <c r="K42" i="2"/>
  <c r="K40" i="2"/>
  <c r="K39" i="2"/>
  <c r="K38" i="2"/>
  <c r="K37" i="2"/>
  <c r="K36" i="2"/>
  <c r="K35" i="2"/>
  <c r="K34" i="2"/>
  <c r="K33" i="2"/>
  <c r="K32" i="2"/>
  <c r="K30" i="2"/>
  <c r="K29" i="2"/>
  <c r="K28" i="2"/>
  <c r="K27" i="2"/>
  <c r="K26" i="2"/>
  <c r="K25" i="2"/>
  <c r="K24" i="2"/>
  <c r="K23" i="2"/>
  <c r="K22" i="2"/>
  <c r="K20" i="2" l="1"/>
  <c r="K17" i="2"/>
  <c r="K18" i="2"/>
  <c r="K19" i="2"/>
  <c r="J76" i="2"/>
  <c r="J73" i="2"/>
  <c r="J68" i="2"/>
  <c r="J67" i="2"/>
  <c r="J91" i="2" s="1"/>
  <c r="J57" i="2"/>
  <c r="J49" i="2"/>
  <c r="J31" i="2"/>
  <c r="J21" i="2"/>
  <c r="J15" i="2"/>
  <c r="J14" i="2" l="1"/>
  <c r="K88" i="2"/>
  <c r="F88" i="2"/>
  <c r="E88" i="2"/>
  <c r="E81" i="2" s="1"/>
  <c r="E90" i="2" s="1"/>
  <c r="D88" i="2"/>
  <c r="D81" i="2" s="1"/>
  <c r="D90" i="2" s="1"/>
  <c r="C88" i="2"/>
  <c r="B88" i="2"/>
  <c r="H85" i="2"/>
  <c r="G85" i="2"/>
  <c r="F85" i="2"/>
  <c r="E85" i="2"/>
  <c r="D85" i="2"/>
  <c r="C85" i="2"/>
  <c r="B85" i="2"/>
  <c r="K82" i="2"/>
  <c r="H82" i="2"/>
  <c r="H81" i="2" s="1"/>
  <c r="G82" i="2"/>
  <c r="G81" i="2" s="1"/>
  <c r="F82" i="2"/>
  <c r="E82" i="2"/>
  <c r="D82" i="2"/>
  <c r="C82" i="2"/>
  <c r="B82" i="2"/>
  <c r="I76" i="2"/>
  <c r="H76" i="2"/>
  <c r="G76" i="2"/>
  <c r="F76" i="2"/>
  <c r="E76" i="2"/>
  <c r="D76" i="2"/>
  <c r="C76" i="2"/>
  <c r="B76" i="2"/>
  <c r="K73" i="2"/>
  <c r="I73" i="2"/>
  <c r="H73" i="2"/>
  <c r="G73" i="2"/>
  <c r="F73" i="2"/>
  <c r="E73" i="2"/>
  <c r="D73" i="2"/>
  <c r="C73" i="2"/>
  <c r="B73" i="2"/>
  <c r="I68" i="2"/>
  <c r="H68" i="2"/>
  <c r="G68" i="2"/>
  <c r="F68" i="2"/>
  <c r="E68" i="2"/>
  <c r="D68" i="2"/>
  <c r="C68" i="2"/>
  <c r="B68" i="2"/>
  <c r="I57" i="2"/>
  <c r="H57" i="2"/>
  <c r="G57" i="2"/>
  <c r="F57" i="2"/>
  <c r="E57" i="2"/>
  <c r="B57" i="2"/>
  <c r="C56" i="2"/>
  <c r="C55" i="2"/>
  <c r="C54" i="2"/>
  <c r="C53" i="2"/>
  <c r="C52" i="2"/>
  <c r="C51" i="2"/>
  <c r="C50" i="2"/>
  <c r="I49" i="2"/>
  <c r="H49" i="2"/>
  <c r="G49" i="2"/>
  <c r="F49" i="2"/>
  <c r="E49" i="2"/>
  <c r="D49" i="2"/>
  <c r="B49" i="2"/>
  <c r="C48" i="2"/>
  <c r="C47" i="2"/>
  <c r="C46" i="2"/>
  <c r="C45" i="2"/>
  <c r="C44" i="2"/>
  <c r="C43" i="2"/>
  <c r="C42" i="2"/>
  <c r="E41" i="2"/>
  <c r="D41" i="2"/>
  <c r="B41" i="2"/>
  <c r="K31" i="2"/>
  <c r="I31" i="2"/>
  <c r="H31" i="2"/>
  <c r="G31" i="2"/>
  <c r="F31" i="2"/>
  <c r="E31" i="2"/>
  <c r="D31" i="2"/>
  <c r="C31" i="2"/>
  <c r="B31" i="2"/>
  <c r="I21" i="2"/>
  <c r="H21" i="2"/>
  <c r="G21" i="2"/>
  <c r="F21" i="2"/>
  <c r="E21" i="2"/>
  <c r="D21" i="2"/>
  <c r="B21" i="2"/>
  <c r="K15" i="2"/>
  <c r="I15" i="2"/>
  <c r="H15" i="2"/>
  <c r="G15" i="2"/>
  <c r="F15" i="2"/>
  <c r="E15" i="2"/>
  <c r="D15" i="2"/>
  <c r="D67" i="2" s="1"/>
  <c r="D91" i="2" s="1"/>
  <c r="C15" i="2"/>
  <c r="B15" i="2"/>
  <c r="B81" i="2" l="1"/>
  <c r="B90" i="2" s="1"/>
  <c r="C41" i="2"/>
  <c r="E67" i="2"/>
  <c r="E91" i="2" s="1"/>
  <c r="F67" i="2"/>
  <c r="F91" i="2" s="1"/>
  <c r="F81" i="2"/>
  <c r="F90" i="2" s="1"/>
  <c r="G67" i="2"/>
  <c r="G91" i="2" s="1"/>
  <c r="B14" i="2"/>
  <c r="H14" i="2"/>
  <c r="K57" i="2"/>
  <c r="K49" i="2"/>
  <c r="I14" i="2"/>
  <c r="C57" i="2"/>
  <c r="C14" i="2" s="1"/>
  <c r="C81" i="2"/>
  <c r="C90" i="2" s="1"/>
  <c r="G14" i="2"/>
  <c r="H67" i="2"/>
  <c r="H91" i="2" s="1"/>
  <c r="K41" i="2"/>
  <c r="K76" i="2"/>
  <c r="K68" i="2"/>
  <c r="I67" i="2"/>
  <c r="I91" i="2" s="1"/>
  <c r="B67" i="2"/>
  <c r="B91" i="2" s="1"/>
  <c r="K21" i="2"/>
  <c r="K14" i="2" s="1"/>
  <c r="C49" i="2"/>
  <c r="K85" i="2"/>
  <c r="K81" i="2" s="1"/>
  <c r="K90" i="2" s="1"/>
  <c r="D14" i="2"/>
  <c r="E14" i="2"/>
  <c r="F14" i="2"/>
  <c r="C67" i="2" l="1"/>
  <c r="C91" i="2" s="1"/>
  <c r="K67" i="2"/>
  <c r="K91" i="2" s="1"/>
</calcChain>
</file>

<file path=xl/sharedStrings.xml><?xml version="1.0" encoding="utf-8"?>
<sst xmlns="http://schemas.openxmlformats.org/spreadsheetml/2006/main" count="105" uniqueCount="105">
  <si>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</si>
  <si>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</si>
  <si>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</si>
  <si>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</si>
  <si>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</si>
  <si>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</si>
  <si>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</si>
  <si>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</si>
  <si>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</si>
  <si>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</si>
  <si>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</si>
  <si>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</si>
  <si>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</si>
  <si>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</si>
  <si>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</si>
  <si>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</si>
  <si>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</si>
  <si>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</si>
  <si>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</si>
  <si>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</si>
  <si>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</si>
  <si>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</si>
  <si>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</si>
  <si>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</si>
  <si>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</si>
  <si>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</si>
  <si>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</si>
  <si>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</si>
  <si>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</si>
  <si>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</si>
  <si>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</si>
  <si>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</si>
  <si>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</si>
  <si>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</si>
  <si>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</si>
  <si>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</si>
  <si>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</si>
  <si>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</si>
  <si>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</si>
  <si>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</si>
  <si>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</si>
  <si>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</si>
  <si>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</si>
  <si>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</si>
  <si>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</si>
  <si>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</si>
  <si>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</si>
  <si>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</si>
  <si>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</si>
  <si>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</si>
  <si>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</si>
  <si>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</si>
  <si>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</si>
  <si>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</si>
  <si>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</si>
  <si>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</si>
  <si>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</si>
  <si>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</si>
  <si>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</si>
  <si>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</si>
  <si>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</si>
  <si>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</si>
  <si>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</si>
  <si>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</si>
  <si>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</si>
  <si>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</si>
  <si>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</si>
  <si>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</si>
  <si>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</si>
  <si>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</si>
  <si>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</si>
  <si>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</si>
  <si>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</si>
  <si>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</si>
  <si>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</si>
  <si>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</si>
  <si>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</si>
  <si>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</si>
  <si>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</si>
  <si>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</si>
  <si>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CULTURA</t>
  </si>
  <si>
    <t>CAPITULO: 0216, UNIDAD EJECUTORA: 0005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</si>
  <si>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</si>
  <si>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</si>
  <si>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</si>
  <si>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</si>
  <si>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</si>
  <si>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</si>
  <si>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</si>
  <si>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</si>
  <si>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 xml:space="preserve">Total </t>
  </si>
  <si>
    <t>2.2.7 - SERVICIOS DE CONSERVACIÓN, REP. MENORES E INSTAL. TEMPORALES</t>
  </si>
  <si>
    <t>2.6.3 - EQUIPO E INSTRUMENTAL, CIENTÍFICO Y LABORATORIO</t>
  </si>
  <si>
    <t>Total general</t>
  </si>
  <si>
    <t>Fuente: Sistema Integrado de Gestion Financiera (SIGEF)</t>
  </si>
  <si>
    <t xml:space="preserve">                                                               ELABORADO POR:</t>
  </si>
  <si>
    <t xml:space="preserve">               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</si>
  <si>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ALICIA RODRIGUEZ VILLAR</t>
  </si>
  <si>
    <t xml:space="preserve">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</si>
  <si>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            Auxiliar Divisiòn de Presupuesto</t>
  </si>
  <si>
    <t xml:space="preserve">                                                                                                                                                                                          Encargada Divisiòn de Presupuesto</t>
  </si>
  <si>
    <t>JULIO 2025</t>
  </si>
  <si>
    <t>Fecha de registro: el 1 de julio  de 2025</t>
  </si>
  <si>
    <t>Fecha de imputación: hasta el 31 de julio  2025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</si>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</sst>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5">
    <xf numFmtId="0" fontId="0" fillId="0" borderId="0" xfId="0"/>
    <xf numFmtId="43" fontId="0" fillId="0" borderId="0" xfId="1" applyFont="1"/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3" fillId="0" borderId="0" xfId="1" applyNumberFormat="1" applyFont="1"/>
    <xf numFmtId="4" fontId="7" fillId="4" borderId="2" xfId="1" applyNumberFormat="1" applyFont="1" applyFill="1" applyBorder="1" applyAlignment="1">
      <alignment horizontal="center"/>
    </xf>
    <xf numFmtId="4" fontId="8" fillId="0" borderId="6" xfId="2" applyNumberFormat="1" applyFont="1" applyBorder="1" applyAlignment="1"/>
    <xf numFmtId="4" fontId="8" fillId="0" borderId="20" xfId="2" applyNumberFormat="1" applyFont="1" applyBorder="1"/>
    <xf numFmtId="4" fontId="8" fillId="0" borderId="21" xfId="2" applyNumberFormat="1" applyFont="1" applyBorder="1"/>
    <xf numFmtId="0" fontId="8" fillId="0" borderId="2" xfId="0" applyFont="1" applyBorder="1" applyAlignment="1">
      <alignment horizontal="left" indent="1"/>
    </xf>
    <xf numFmtId="4" fontId="8" fillId="0" borderId="24" xfId="2" applyNumberFormat="1" applyFont="1" applyBorder="1"/>
    <xf numFmtId="4" fontId="3" fillId="0" borderId="3" xfId="2" applyNumberFormat="1" applyFont="1" applyBorder="1"/>
    <xf numFmtId="4" fontId="3" fillId="0" borderId="4" xfId="2" applyNumberFormat="1" applyFont="1" applyBorder="1"/>
    <xf numFmtId="4" fontId="3" fillId="0" borderId="25" xfId="2" applyNumberFormat="1" applyFont="1" applyBorder="1"/>
    <xf numFmtId="4" fontId="3" fillId="0" borderId="1" xfId="2" applyNumberFormat="1" applyFont="1" applyBorder="1"/>
    <xf numFmtId="4" fontId="3" fillId="0" borderId="15" xfId="2" applyNumberFormat="1" applyFont="1" applyBorder="1"/>
    <xf numFmtId="4" fontId="3" fillId="0" borderId="26" xfId="2" applyNumberFormat="1" applyFont="1" applyBorder="1"/>
    <xf numFmtId="4" fontId="8" fillId="0" borderId="27" xfId="2" applyNumberFormat="1" applyFont="1" applyBorder="1"/>
    <xf numFmtId="4" fontId="3" fillId="5" borderId="3" xfId="2" applyNumberFormat="1" applyFont="1" applyFill="1" applyBorder="1"/>
    <xf numFmtId="4" fontId="3" fillId="5" borderId="25" xfId="2" applyNumberFormat="1" applyFont="1" applyFill="1" applyBorder="1"/>
    <xf numFmtId="4" fontId="3" fillId="5" borderId="4" xfId="2" applyNumberFormat="1" applyFont="1" applyFill="1" applyBorder="1"/>
    <xf numFmtId="4" fontId="8" fillId="0" borderId="27" xfId="2" applyNumberFormat="1" applyFont="1" applyBorder="1" applyAlignment="1"/>
    <xf numFmtId="0" fontId="8" fillId="0" borderId="2" xfId="0" applyFont="1" applyBorder="1" applyAlignment="1">
      <alignment horizontal="left"/>
    </xf>
    <xf numFmtId="4" fontId="8" fillId="0" borderId="6" xfId="2" applyNumberFormat="1" applyFont="1" applyBorder="1"/>
    <xf numFmtId="4" fontId="8" fillId="0" borderId="2" xfId="2" applyNumberFormat="1" applyFont="1" applyBorder="1"/>
    <xf numFmtId="4" fontId="3" fillId="0" borderId="28" xfId="2" applyNumberFormat="1" applyFont="1" applyBorder="1"/>
    <xf numFmtId="4" fontId="8" fillId="0" borderId="29" xfId="2" applyNumberFormat="1" applyFont="1" applyBorder="1" applyAlignment="1"/>
    <xf numFmtId="4" fontId="8" fillId="0" borderId="2" xfId="0" applyNumberFormat="1" applyFont="1" applyBorder="1"/>
    <xf numFmtId="0" fontId="7" fillId="2" borderId="29" xfId="0" applyFont="1" applyFill="1" applyBorder="1" applyAlignment="1">
      <alignment vertical="center"/>
    </xf>
    <xf numFmtId="4" fontId="7" fillId="2" borderId="6" xfId="2" applyNumberFormat="1" applyFont="1" applyFill="1" applyBorder="1"/>
    <xf numFmtId="4" fontId="7" fillId="2" borderId="20" xfId="2" applyNumberFormat="1" applyFont="1" applyFill="1" applyBorder="1"/>
    <xf numFmtId="2" fontId="3" fillId="0" borderId="4" xfId="2" applyNumberFormat="1" applyFont="1" applyBorder="1" applyAlignment="1"/>
    <xf numFmtId="2" fontId="3" fillId="0" borderId="3" xfId="2" applyNumberFormat="1" applyFont="1" applyBorder="1" applyAlignment="1"/>
    <xf numFmtId="2" fontId="8" fillId="0" borderId="15" xfId="2" applyNumberFormat="1" applyFont="1" applyBorder="1" applyAlignment="1"/>
    <xf numFmtId="2" fontId="8" fillId="0" borderId="4" xfId="2" applyNumberFormat="1" applyFont="1" applyBorder="1" applyAlignment="1"/>
    <xf numFmtId="2" fontId="8" fillId="0" borderId="17" xfId="2" applyNumberFormat="1" applyFont="1" applyBorder="1" applyAlignment="1"/>
    <xf numFmtId="2" fontId="3" fillId="0" borderId="5" xfId="2" applyNumberFormat="1" applyFont="1" applyBorder="1" applyAlignment="1"/>
    <xf numFmtId="2" fontId="8" fillId="0" borderId="30" xfId="2" applyNumberFormat="1" applyFont="1" applyBorder="1" applyAlignment="1"/>
    <xf numFmtId="2" fontId="8" fillId="0" borderId="31" xfId="2" applyNumberFormat="1" applyFont="1" applyBorder="1" applyAlignment="1"/>
    <xf numFmtId="2" fontId="8" fillId="0" borderId="32" xfId="2" applyNumberFormat="1" applyFont="1" applyBorder="1" applyAlignment="1"/>
    <xf numFmtId="2" fontId="7" fillId="2" borderId="34" xfId="2" applyNumberFormat="1" applyFont="1" applyFill="1" applyBorder="1" applyAlignment="1"/>
    <xf numFmtId="2" fontId="8" fillId="3" borderId="4" xfId="2" applyNumberFormat="1" applyFont="1" applyFill="1" applyBorder="1" applyAlignment="1"/>
    <xf numFmtId="2" fontId="8" fillId="3" borderId="17" xfId="2" applyNumberFormat="1" applyFont="1" applyFill="1" applyBorder="1" applyAlignment="1"/>
    <xf numFmtId="2" fontId="8" fillId="3" borderId="16" xfId="2" applyNumberFormat="1" applyFont="1" applyFill="1" applyBorder="1" applyAlignment="1"/>
    <xf numFmtId="2" fontId="3" fillId="3" borderId="11" xfId="2" applyNumberFormat="1" applyFont="1" applyFill="1" applyBorder="1" applyAlignment="1"/>
    <xf numFmtId="2" fontId="3" fillId="3" borderId="35" xfId="2" applyNumberFormat="1" applyFont="1" applyFill="1" applyBorder="1" applyAlignment="1"/>
    <xf numFmtId="2" fontId="3" fillId="3" borderId="4" xfId="2" applyNumberFormat="1" applyFont="1" applyFill="1" applyBorder="1" applyAlignment="1"/>
    <xf numFmtId="2" fontId="3" fillId="3" borderId="12" xfId="2" applyNumberFormat="1" applyFont="1" applyFill="1" applyBorder="1" applyAlignment="1"/>
    <xf numFmtId="2" fontId="3" fillId="3" borderId="32" xfId="2" applyNumberFormat="1" applyFont="1" applyFill="1" applyBorder="1" applyAlignment="1"/>
    <xf numFmtId="2" fontId="8" fillId="3" borderId="5" xfId="2" applyNumberFormat="1" applyFont="1" applyFill="1" applyBorder="1" applyAlignment="1"/>
    <xf numFmtId="2" fontId="8" fillId="3" borderId="15" xfId="2" applyNumberFormat="1" applyFont="1" applyFill="1" applyBorder="1" applyAlignment="1"/>
    <xf numFmtId="2" fontId="3" fillId="3" borderId="15" xfId="2" applyNumberFormat="1" applyFont="1" applyFill="1" applyBorder="1" applyAlignment="1"/>
    <xf numFmtId="2" fontId="3" fillId="3" borderId="17" xfId="2" applyNumberFormat="1" applyFont="1" applyFill="1" applyBorder="1" applyAlignment="1"/>
    <xf numFmtId="2" fontId="3" fillId="3" borderId="16" xfId="2" applyNumberFormat="1" applyFont="1" applyFill="1" applyBorder="1" applyAlignment="1"/>
    <xf numFmtId="2" fontId="3" fillId="3" borderId="36" xfId="2" applyNumberFormat="1" applyFont="1" applyFill="1" applyBorder="1" applyAlignment="1"/>
    <xf numFmtId="2" fontId="3" fillId="3" borderId="33" xfId="2" applyNumberFormat="1" applyFont="1" applyFill="1" applyBorder="1" applyAlignment="1"/>
    <xf numFmtId="2" fontId="8" fillId="3" borderId="38" xfId="2" applyNumberFormat="1" applyFont="1" applyFill="1" applyBorder="1" applyAlignment="1"/>
    <xf numFmtId="4" fontId="7" fillId="2" borderId="39" xfId="2" applyNumberFormat="1" applyFont="1" applyFill="1" applyBorder="1"/>
    <xf numFmtId="4" fontId="7" fillId="2" borderId="40" xfId="2" applyNumberFormat="1" applyFont="1" applyFill="1" applyBorder="1"/>
    <xf numFmtId="0" fontId="3" fillId="5" borderId="0" xfId="0" applyFont="1" applyFill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wrapText="1"/>
    </xf>
    <xf numFmtId="0" fontId="4" fillId="0" borderId="0" xfId="0" applyFont="1"/>
    <xf numFmtId="4" fontId="7" fillId="4" borderId="29" xfId="1" applyNumberFormat="1" applyFont="1" applyFill="1" applyBorder="1" applyAlignment="1">
      <alignment horizontal="center"/>
    </xf>
    <xf numFmtId="4" fontId="3" fillId="0" borderId="41" xfId="2" applyNumberFormat="1" applyFont="1" applyBorder="1"/>
    <xf numFmtId="4" fontId="8" fillId="0" borderId="29" xfId="2" applyNumberFormat="1" applyFont="1" applyBorder="1"/>
    <xf numFmtId="2" fontId="7" fillId="2" borderId="13" xfId="2" applyNumberFormat="1" applyFont="1" applyFill="1" applyBorder="1" applyAlignment="1"/>
    <xf numFmtId="4" fontId="0" fillId="0" borderId="0" xfId="0" applyNumberFormat="1" applyBorder="1"/>
    <xf numFmtId="0" fontId="0" fillId="0" borderId="0" xfId="0" applyBorder="1"/>
    <xf numFmtId="4" fontId="3" fillId="0" borderId="30" xfId="2" applyNumberFormat="1" applyFont="1" applyBorder="1"/>
    <xf numFmtId="4" fontId="3" fillId="0" borderId="42" xfId="2" applyNumberFormat="1" applyFont="1" applyBorder="1"/>
    <xf numFmtId="4" fontId="3" fillId="0" borderId="43" xfId="2" applyNumberFormat="1" applyFont="1" applyBorder="1"/>
    <xf numFmtId="4" fontId="8" fillId="0" borderId="2" xfId="2" applyNumberFormat="1" applyFont="1" applyBorder="1" applyAlignment="1"/>
    <xf numFmtId="4" fontId="8" fillId="0" borderId="27" xfId="0" applyNumberFormat="1" applyFont="1" applyBorder="1"/>
    <xf numFmtId="4" fontId="8" fillId="0" borderId="7" xfId="2" applyNumberFormat="1" applyFont="1" applyBorder="1"/>
    <xf numFmtId="4" fontId="8" fillId="0" borderId="44" xfId="2" applyNumberFormat="1" applyFont="1" applyBorder="1"/>
    <xf numFmtId="4" fontId="8" fillId="0" borderId="44" xfId="0" applyNumberFormat="1" applyFont="1" applyBorder="1"/>
    <xf numFmtId="4" fontId="3" fillId="0" borderId="45" xfId="2" applyNumberFormat="1" applyFont="1" applyBorder="1"/>
    <xf numFmtId="4" fontId="3" fillId="0" borderId="46" xfId="2" applyNumberFormat="1" applyFont="1" applyBorder="1"/>
    <xf numFmtId="0" fontId="7" fillId="2" borderId="47" xfId="0" applyFont="1" applyFill="1" applyBorder="1" applyAlignment="1">
      <alignment vertical="center"/>
    </xf>
    <xf numFmtId="44" fontId="7" fillId="2" borderId="47" xfId="2" applyFont="1" applyFill="1" applyBorder="1" applyAlignment="1"/>
    <xf numFmtId="44" fontId="7" fillId="2" borderId="34" xfId="2" applyFont="1" applyFill="1" applyBorder="1" applyAlignment="1"/>
    <xf numFmtId="0" fontId="7" fillId="2" borderId="48" xfId="0" applyFont="1" applyFill="1" applyBorder="1" applyAlignment="1">
      <alignment horizontal="left" vertical="center" wrapText="1"/>
    </xf>
    <xf numFmtId="4" fontId="7" fillId="2" borderId="49" xfId="2" applyNumberFormat="1" applyFont="1" applyFill="1" applyBorder="1"/>
    <xf numFmtId="0" fontId="8" fillId="0" borderId="46" xfId="0" applyFont="1" applyBorder="1" applyAlignment="1">
      <alignment horizontal="left" vertical="center" wrapText="1"/>
    </xf>
    <xf numFmtId="2" fontId="8" fillId="3" borderId="9" xfId="2" applyNumberFormat="1" applyFont="1" applyFill="1" applyBorder="1" applyAlignment="1"/>
    <xf numFmtId="2" fontId="8" fillId="3" borderId="50" xfId="2" applyNumberFormat="1" applyFont="1" applyFill="1" applyBorder="1" applyAlignment="1"/>
    <xf numFmtId="2" fontId="8" fillId="3" borderId="45" xfId="2" applyNumberFormat="1" applyFont="1" applyFill="1" applyBorder="1" applyAlignment="1"/>
    <xf numFmtId="2" fontId="8" fillId="3" borderId="51" xfId="2" applyNumberFormat="1" applyFont="1" applyFill="1" applyBorder="1" applyAlignment="1"/>
    <xf numFmtId="0" fontId="8" fillId="0" borderId="31" xfId="0" applyFont="1" applyBorder="1" applyAlignment="1">
      <alignment horizontal="left" vertical="center" wrapText="1"/>
    </xf>
    <xf numFmtId="2" fontId="8" fillId="3" borderId="52" xfId="2" applyNumberFormat="1" applyFont="1" applyFill="1" applyBorder="1" applyAlignment="1"/>
    <xf numFmtId="0" fontId="3" fillId="0" borderId="31" xfId="0" applyFont="1" applyBorder="1" applyAlignment="1">
      <alignment horizontal="left" vertical="center" wrapText="1" indent="2"/>
    </xf>
    <xf numFmtId="0" fontId="8" fillId="0" borderId="53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 indent="2"/>
    </xf>
    <xf numFmtId="2" fontId="8" fillId="3" borderId="8" xfId="2" applyNumberFormat="1" applyFont="1" applyFill="1" applyBorder="1" applyAlignment="1"/>
    <xf numFmtId="2" fontId="8" fillId="3" borderId="10" xfId="2" applyNumberFormat="1" applyFont="1" applyFill="1" applyBorder="1" applyAlignment="1"/>
    <xf numFmtId="2" fontId="8" fillId="3" borderId="26" xfId="2" applyNumberFormat="1" applyFont="1" applyFill="1" applyBorder="1" applyAlignment="1"/>
    <xf numFmtId="2" fontId="8" fillId="3" borderId="54" xfId="2" applyNumberFormat="1" applyFont="1" applyFill="1" applyBorder="1" applyAlignment="1"/>
    <xf numFmtId="2" fontId="8" fillId="3" borderId="55" xfId="2" applyNumberFormat="1" applyFont="1" applyFill="1" applyBorder="1" applyAlignment="1"/>
    <xf numFmtId="2" fontId="8" fillId="3" borderId="44" xfId="2" applyNumberFormat="1" applyFont="1" applyFill="1" applyBorder="1" applyAlignment="1"/>
    <xf numFmtId="0" fontId="3" fillId="0" borderId="57" xfId="0" applyFont="1" applyBorder="1" applyAlignment="1">
      <alignment horizontal="left"/>
    </xf>
    <xf numFmtId="0" fontId="3" fillId="0" borderId="57" xfId="0" applyFont="1" applyBorder="1" applyAlignment="1">
      <alignment horizontal="left" wrapText="1"/>
    </xf>
    <xf numFmtId="0" fontId="8" fillId="0" borderId="57" xfId="0" applyFont="1" applyBorder="1" applyAlignment="1">
      <alignment horizontal="left"/>
    </xf>
    <xf numFmtId="2" fontId="8" fillId="0" borderId="58" xfId="2" applyNumberFormat="1" applyFont="1" applyBorder="1" applyAlignment="1"/>
    <xf numFmtId="0" fontId="3" fillId="0" borderId="59" xfId="0" applyFont="1" applyBorder="1" applyAlignment="1">
      <alignment horizontal="left"/>
    </xf>
    <xf numFmtId="2" fontId="3" fillId="0" borderId="26" xfId="2" applyNumberFormat="1" applyFont="1" applyBorder="1" applyAlignment="1"/>
    <xf numFmtId="4" fontId="3" fillId="0" borderId="14" xfId="2" applyNumberFormat="1" applyFont="1" applyBorder="1"/>
    <xf numFmtId="0" fontId="3" fillId="0" borderId="46" xfId="0" applyFont="1" applyBorder="1" applyAlignment="1">
      <alignment horizontal="left" indent="2"/>
    </xf>
    <xf numFmtId="4" fontId="3" fillId="0" borderId="56" xfId="2" applyNumberFormat="1" applyFont="1" applyBorder="1"/>
    <xf numFmtId="0" fontId="3" fillId="0" borderId="31" xfId="0" applyFont="1" applyBorder="1" applyAlignment="1">
      <alignment horizontal="left" wrapText="1" indent="2"/>
    </xf>
    <xf numFmtId="0" fontId="3" fillId="0" borderId="31" xfId="0" applyFont="1" applyBorder="1" applyAlignment="1">
      <alignment horizontal="left" indent="2"/>
    </xf>
    <xf numFmtId="0" fontId="3" fillId="0" borderId="8" xfId="0" applyFont="1" applyBorder="1" applyAlignment="1">
      <alignment horizontal="left" wrapText="1" indent="2"/>
    </xf>
    <xf numFmtId="4" fontId="3" fillId="0" borderId="60" xfId="2" applyNumberFormat="1" applyFont="1" applyBorder="1"/>
    <xf numFmtId="4" fontId="3" fillId="0" borderId="61" xfId="2" applyNumberFormat="1" applyFont="1" applyBorder="1"/>
    <xf numFmtId="0" fontId="3" fillId="0" borderId="46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1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5" borderId="46" xfId="0" applyFont="1" applyFill="1" applyBorder="1" applyAlignment="1">
      <alignment horizontal="left" indent="2"/>
    </xf>
    <xf numFmtId="4" fontId="3" fillId="5" borderId="45" xfId="2" applyNumberFormat="1" applyFont="1" applyFill="1" applyBorder="1"/>
    <xf numFmtId="4" fontId="3" fillId="5" borderId="28" xfId="2" applyNumberFormat="1" applyFont="1" applyFill="1" applyBorder="1"/>
    <xf numFmtId="0" fontId="3" fillId="5" borderId="31" xfId="0" applyFont="1" applyFill="1" applyBorder="1" applyAlignment="1">
      <alignment horizontal="left" indent="2"/>
    </xf>
    <xf numFmtId="0" fontId="8" fillId="0" borderId="62" xfId="0" applyFont="1" applyBorder="1" applyAlignment="1">
      <alignment horizontal="left"/>
    </xf>
    <xf numFmtId="4" fontId="7" fillId="2" borderId="22" xfId="2" applyNumberFormat="1" applyFont="1" applyFill="1" applyBorder="1"/>
    <xf numFmtId="2" fontId="7" fillId="2" borderId="63" xfId="2" applyNumberFormat="1" applyFont="1" applyFill="1" applyBorder="1" applyAlignment="1"/>
    <xf numFmtId="4" fontId="7" fillId="2" borderId="64" xfId="2" applyNumberFormat="1" applyFont="1" applyFill="1" applyBorder="1"/>
    <xf numFmtId="2" fontId="8" fillId="0" borderId="3" xfId="2" applyNumberFormat="1" applyFont="1" applyBorder="1" applyAlignment="1"/>
    <xf numFmtId="0" fontId="8" fillId="0" borderId="53" xfId="0" applyFont="1" applyBorder="1" applyAlignment="1">
      <alignment horizontal="left"/>
    </xf>
    <xf numFmtId="2" fontId="8" fillId="0" borderId="43" xfId="2" applyNumberFormat="1" applyFont="1" applyBorder="1" applyAlignment="1"/>
    <xf numFmtId="0" fontId="6" fillId="0" borderId="0" xfId="0" applyFont="1" applyAlignment="1">
      <alignment horizontal="center" wrapText="1" readingOrder="1"/>
    </xf>
    <xf numFmtId="0" fontId="4" fillId="0" borderId="0" xfId="0" applyFont="1" applyAlignment="1">
      <alignment horizontal="center"/>
    </xf>
    <xf numFmtId="0" fontId="5" fillId="0" borderId="18" xfId="0" applyFont="1" applyBorder="1" applyAlignment="1">
      <alignment horizontal="center" wrapText="1" readingOrder="1"/>
    </xf>
    <xf numFmtId="0" fontId="5" fillId="0" borderId="0" xfId="0" applyFont="1" applyAlignment="1">
      <alignment horizontal="center" wrapText="1" readingOrder="1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18" xfId="0" applyNumberFormat="1" applyFont="1" applyBorder="1" applyAlignment="1">
      <alignment horizontal="center" wrapText="1" readingOrder="1"/>
    </xf>
    <xf numFmtId="49" fontId="6" fillId="0" borderId="0" xfId="0" applyNumberFormat="1" applyFont="1" applyAlignment="1">
      <alignment horizontal="center" wrapText="1" readingOrder="1"/>
    </xf>
    <xf numFmtId="0" fontId="7" fillId="2" borderId="19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4" fontId="7" fillId="2" borderId="19" xfId="1" applyNumberFormat="1" applyFont="1" applyFill="1" applyBorder="1" applyAlignment="1">
      <alignment horizontal="center" vertical="center" wrapText="1"/>
    </xf>
    <xf numFmtId="4" fontId="7" fillId="2" borderId="23" xfId="1" applyNumberFormat="1" applyFont="1" applyFill="1" applyBorder="1" applyAlignment="1">
      <alignment horizontal="center" vertical="center" wrapText="1"/>
    </xf>
    <xf numFmtId="4" fontId="7" fillId="4" borderId="6" xfId="1" applyNumberFormat="1" applyFont="1" applyFill="1" applyBorder="1" applyAlignment="1">
      <alignment horizontal="center" vertical="center"/>
    </xf>
    <xf numFmtId="4" fontId="7" fillId="4" borderId="20" xfId="1" applyNumberFormat="1" applyFont="1" applyFill="1" applyBorder="1" applyAlignment="1">
      <alignment horizontal="center" vertical="center"/>
    </xf>
    <xf numFmtId="4" fontId="7" fillId="4" borderId="21" xfId="1" applyNumberFormat="1" applyFont="1" applyFill="1" applyBorder="1" applyAlignment="1">
      <alignment horizontal="center" vertical="center"/>
    </xf>
    <xf numFmtId="4" fontId="7" fillId="4" borderId="22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123825</xdr:rowOff>
    </xdr:from>
    <xdr:to>
      <xdr:col>4</xdr:col>
      <xdr:colOff>765695</xdr:colOff>
      <xdr:row>3</xdr:row>
      <xdr:rowOff>186017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C4BE8415-6C43-48C4-8AC8-3A1FBD12DA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23825"/>
          <a:ext cx="2337320" cy="6336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206029</xdr:colOff>
      <xdr:row>100</xdr:row>
      <xdr:rowOff>0</xdr:rowOff>
    </xdr:from>
    <xdr:to>
      <xdr:col>3</xdr:col>
      <xdr:colOff>17546</xdr:colOff>
      <xdr:row>104</xdr:row>
      <xdr:rowOff>107152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48CF3445-E165-4D38-81F7-E3DF46B03C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5854" y="19831050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Julio%202025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TADO"/>
    </sheetNames>
    <sheetDataSet>
      <sheetData sheetId="0">
        <row r="58">
          <cell r="C58">
            <v>2231541.0099999998</v>
          </cell>
        </row>
        <row r="59">
          <cell r="C59">
            <v>360860</v>
          </cell>
        </row>
        <row r="60">
          <cell r="C60">
            <v>0</v>
          </cell>
        </row>
        <row r="61">
          <cell r="C61">
            <v>89993.58</v>
          </cell>
        </row>
        <row r="62">
          <cell r="C62">
            <v>1914350.3</v>
          </cell>
        </row>
        <row r="63">
          <cell r="C63">
            <v>60000</v>
          </cell>
        </row>
        <row r="64">
          <cell r="C64">
            <v>0</v>
          </cell>
        </row>
        <row r="65">
          <cell r="C65">
            <v>254100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84EE-67AD-4BF8-BFA4-D4CDD400C28B}">
  <dimension ref="A1:L113"/>
  <sheetViews>
    <sheetView tabSelected="1" workbookViewId="0">
      <selection activeCell="A5" sqref="A5:K5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6" customWidth="1"/>
    <col min="6" max="6" width="16.28515625" customWidth="1"/>
    <col min="7" max="10" width="15.7109375" customWidth="1"/>
    <col min="11" max="11" width="17.140625" customWidth="1"/>
    <col min="12" max="12" width="16.85546875" bestFit="1" customWidth="1"/>
  </cols>
  <sheetData>
    <row r="1" spans="1:12" x14ac:dyDescent="0.25">
      <c r="B1" s="3"/>
      <c r="C1" s="3"/>
      <c r="D1" s="140"/>
      <c r="E1" s="4"/>
      <c r="F1" s="4"/>
      <c r="G1" s="4"/>
      <c r="H1" s="4"/>
      <c r="I1" s="4"/>
      <c r="J1" s="4"/>
      <c r="K1" s="3"/>
    </row>
    <row r="2" spans="1:12" x14ac:dyDescent="0.25">
      <c r="B2" s="3"/>
      <c r="C2" s="3"/>
      <c r="D2" s="140"/>
      <c r="E2" s="4"/>
      <c r="F2" s="4"/>
      <c r="G2" s="4"/>
      <c r="H2" s="4"/>
      <c r="I2" s="4"/>
      <c r="J2" s="4"/>
      <c r="K2" s="3"/>
    </row>
    <row r="3" spans="1:12" x14ac:dyDescent="0.25">
      <c r="B3" s="3"/>
      <c r="C3" s="3"/>
      <c r="D3" s="140"/>
      <c r="E3" s="4"/>
      <c r="F3" s="4"/>
      <c r="G3" s="4"/>
      <c r="H3" s="4"/>
      <c r="I3" s="4"/>
      <c r="J3" s="4"/>
      <c r="K3" s="3"/>
    </row>
    <row r="4" spans="1:12" x14ac:dyDescent="0.25">
      <c r="B4" s="3"/>
      <c r="C4" s="3"/>
      <c r="D4" s="4"/>
      <c r="E4" s="4"/>
      <c r="F4" s="4"/>
      <c r="G4" s="4"/>
      <c r="H4" s="4"/>
      <c r="I4" s="4"/>
      <c r="J4" s="4"/>
      <c r="K4" s="3"/>
    </row>
    <row r="5" spans="1:12" ht="15.75" x14ac:dyDescent="0.25">
      <c r="A5" s="141" t="s">
        <v>80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2" ht="15.75" x14ac:dyDescent="0.25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12" ht="15.75" x14ac:dyDescent="0.25">
      <c r="A7" s="143" t="s">
        <v>81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1:12" ht="15.75" x14ac:dyDescent="0.25">
      <c r="A8" s="145" t="s">
        <v>101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spans="1:12" ht="15.75" x14ac:dyDescent="0.25">
      <c r="A9" s="139" t="s">
        <v>82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12" ht="15.75" x14ac:dyDescent="0.25">
      <c r="A10" s="139" t="s">
        <v>1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1" spans="1:12" ht="3" customHeight="1" thickBot="1" x14ac:dyDescent="0.3">
      <c r="A11" s="2"/>
      <c r="B11" s="5"/>
      <c r="C11" s="5"/>
      <c r="D11" s="6"/>
      <c r="E11" s="6"/>
      <c r="F11" s="6"/>
      <c r="G11" s="6"/>
      <c r="H11" s="6"/>
      <c r="I11" s="6"/>
      <c r="J11" s="6"/>
      <c r="K11" s="6"/>
    </row>
    <row r="12" spans="1:12" ht="16.5" thickBot="1" x14ac:dyDescent="0.3">
      <c r="A12" s="147" t="s">
        <v>2</v>
      </c>
      <c r="B12" s="149" t="s">
        <v>3</v>
      </c>
      <c r="C12" s="149" t="s">
        <v>4</v>
      </c>
      <c r="D12" s="151" t="s">
        <v>83</v>
      </c>
      <c r="E12" s="152"/>
      <c r="F12" s="152"/>
      <c r="G12" s="152"/>
      <c r="H12" s="153"/>
      <c r="I12" s="153"/>
      <c r="J12" s="153"/>
      <c r="K12" s="154"/>
    </row>
    <row r="13" spans="1:12" ht="15.75" customHeight="1" thickBot="1" x14ac:dyDescent="0.3">
      <c r="A13" s="148"/>
      <c r="B13" s="150"/>
      <c r="C13" s="150"/>
      <c r="D13" s="7" t="s">
        <v>84</v>
      </c>
      <c r="E13" s="7" t="s">
        <v>85</v>
      </c>
      <c r="F13" s="7" t="s">
        <v>86</v>
      </c>
      <c r="G13" s="7" t="s">
        <v>87</v>
      </c>
      <c r="H13" s="7" t="s">
        <v>88</v>
      </c>
      <c r="I13" s="7" t="s">
        <v>89</v>
      </c>
      <c r="J13" s="72" t="s">
        <v>104</v>
      </c>
      <c r="K13" s="7" t="s">
        <v>90</v>
      </c>
    </row>
    <row r="14" spans="1:12" ht="16.5" thickBot="1" x14ac:dyDescent="0.3">
      <c r="A14" s="132" t="s">
        <v>5</v>
      </c>
      <c r="B14" s="8">
        <f>B15+B21+B31+B57</f>
        <v>707103172</v>
      </c>
      <c r="C14" s="81">
        <f>C15+C21+C31+C57</f>
        <v>726863142</v>
      </c>
      <c r="D14" s="83">
        <f t="shared" ref="D14:E14" si="0">D15+D21+D31+D57</f>
        <v>47520018.649999999</v>
      </c>
      <c r="E14" s="83">
        <f t="shared" si="0"/>
        <v>48994651.360000007</v>
      </c>
      <c r="F14" s="83">
        <f t="shared" ref="F14:K14" si="1">+F15+F21+F31+F41+F49+F57</f>
        <v>53533407.859999999</v>
      </c>
      <c r="G14" s="19">
        <f t="shared" si="1"/>
        <v>50900883.500000007</v>
      </c>
      <c r="H14" s="10">
        <f t="shared" si="1"/>
        <v>54451927.530000001</v>
      </c>
      <c r="I14" s="74">
        <f t="shared" si="1"/>
        <v>90170767.200000033</v>
      </c>
      <c r="J14" s="74">
        <f t="shared" si="1"/>
        <v>57712530.459999993</v>
      </c>
      <c r="K14" s="26">
        <f t="shared" si="1"/>
        <v>403284186.56</v>
      </c>
      <c r="L14" s="76"/>
    </row>
    <row r="15" spans="1:12" ht="16.5" thickBot="1" x14ac:dyDescent="0.3">
      <c r="A15" s="11" t="s">
        <v>6</v>
      </c>
      <c r="B15" s="81">
        <f>B16+B17+B18+B20</f>
        <v>622525502</v>
      </c>
      <c r="C15" s="85">
        <f>SUM(C16:C20)</f>
        <v>642525502</v>
      </c>
      <c r="D15" s="84">
        <f t="shared" ref="D15" si="2">SUM(D16:D20)</f>
        <v>44242725.509999998</v>
      </c>
      <c r="E15" s="84">
        <f t="shared" ref="E15:K15" si="3">+E16+E17+E18+E19+E20</f>
        <v>44055307.120000005</v>
      </c>
      <c r="F15" s="84">
        <f t="shared" si="3"/>
        <v>44339361.18</v>
      </c>
      <c r="G15" s="12">
        <f t="shared" si="3"/>
        <v>45300574.010000005</v>
      </c>
      <c r="H15" s="26">
        <f t="shared" si="3"/>
        <v>45137575.490000002</v>
      </c>
      <c r="I15" s="26">
        <f t="shared" si="3"/>
        <v>77971681.390000015</v>
      </c>
      <c r="J15" s="12">
        <f t="shared" si="3"/>
        <v>50907380.009999998</v>
      </c>
      <c r="K15" s="26">
        <f t="shared" si="3"/>
        <v>351954604.70999998</v>
      </c>
      <c r="L15" s="77"/>
    </row>
    <row r="16" spans="1:12" ht="15.75" x14ac:dyDescent="0.25">
      <c r="A16" s="116" t="s">
        <v>7</v>
      </c>
      <c r="B16" s="27">
        <v>479816671</v>
      </c>
      <c r="C16" s="86">
        <v>509385954</v>
      </c>
      <c r="D16" s="86">
        <v>38049990.75</v>
      </c>
      <c r="E16" s="86">
        <v>37896019.240000002</v>
      </c>
      <c r="F16" s="117">
        <v>38166545.780000001</v>
      </c>
      <c r="G16" s="87">
        <v>38909490.75</v>
      </c>
      <c r="H16" s="27">
        <v>38822990.75</v>
      </c>
      <c r="I16" s="27">
        <v>38781657.420000002</v>
      </c>
      <c r="J16" s="86">
        <v>38764891.759999998</v>
      </c>
      <c r="K16" s="117">
        <f>+D16+E16+F16+G16+H16+I16+J16</f>
        <v>269391586.44999999</v>
      </c>
      <c r="L16" s="1"/>
    </row>
    <row r="17" spans="1:12" ht="15.75" x14ac:dyDescent="0.25">
      <c r="A17" s="119" t="s">
        <v>8</v>
      </c>
      <c r="B17" s="13">
        <v>75046735</v>
      </c>
      <c r="C17" s="14">
        <v>65477452</v>
      </c>
      <c r="D17" s="14">
        <v>394000</v>
      </c>
      <c r="E17" s="13">
        <v>394000</v>
      </c>
      <c r="F17" s="13">
        <v>374912.3</v>
      </c>
      <c r="G17" s="13">
        <v>455272.67</v>
      </c>
      <c r="H17" s="15">
        <v>392000</v>
      </c>
      <c r="I17" s="15">
        <v>33273759.100000001</v>
      </c>
      <c r="J17" s="15">
        <v>6260492.9500000002</v>
      </c>
      <c r="K17" s="78">
        <f t="shared" ref="K17:K19" si="4">+D17+E17+F17+G17+H17+I17+J17</f>
        <v>41544437.020000003</v>
      </c>
    </row>
    <row r="18" spans="1:12" ht="15.75" x14ac:dyDescent="0.25">
      <c r="A18" s="119" t="s">
        <v>9</v>
      </c>
      <c r="B18" s="13">
        <v>300000</v>
      </c>
      <c r="C18" s="14">
        <v>300000</v>
      </c>
      <c r="D18" s="14">
        <v>0</v>
      </c>
      <c r="E18" s="14">
        <v>0</v>
      </c>
      <c r="F18" s="14">
        <v>0</v>
      </c>
      <c r="G18" s="14">
        <v>0</v>
      </c>
      <c r="H18" s="17">
        <v>0</v>
      </c>
      <c r="I18" s="17">
        <v>0</v>
      </c>
      <c r="J18" s="17">
        <v>0</v>
      </c>
      <c r="K18" s="78">
        <f t="shared" si="4"/>
        <v>0</v>
      </c>
    </row>
    <row r="19" spans="1:12" ht="13.5" customHeight="1" x14ac:dyDescent="0.25">
      <c r="A19" s="119" t="s">
        <v>10</v>
      </c>
      <c r="B19" s="13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7">
        <v>0</v>
      </c>
      <c r="I19" s="16">
        <v>0</v>
      </c>
      <c r="J19" s="16">
        <v>0</v>
      </c>
      <c r="K19" s="78">
        <f t="shared" si="4"/>
        <v>0</v>
      </c>
    </row>
    <row r="20" spans="1:12" ht="14.25" customHeight="1" thickBot="1" x14ac:dyDescent="0.3">
      <c r="A20" s="127" t="s">
        <v>11</v>
      </c>
      <c r="B20" s="121">
        <v>67362096</v>
      </c>
      <c r="C20" s="18">
        <v>67362096</v>
      </c>
      <c r="D20" s="18">
        <v>5798734.7599999998</v>
      </c>
      <c r="E20" s="121">
        <v>5765287.8799999999</v>
      </c>
      <c r="F20" s="121">
        <v>5797903.0999999996</v>
      </c>
      <c r="G20" s="121">
        <v>5935810.5899999999</v>
      </c>
      <c r="H20" s="122">
        <v>5922584.7400000002</v>
      </c>
      <c r="I20" s="18">
        <v>5916264.8700000001</v>
      </c>
      <c r="J20" s="73">
        <v>5881995.2999999998</v>
      </c>
      <c r="K20" s="79">
        <f>+D20+E20+F20+G20+H20+I20+J20</f>
        <v>41018581.239999995</v>
      </c>
    </row>
    <row r="21" spans="1:12" ht="14.25" customHeight="1" thickBot="1" x14ac:dyDescent="0.3">
      <c r="A21" s="11" t="s">
        <v>12</v>
      </c>
      <c r="B21" s="81">
        <f>B22+B23+B24+B25+B26+B27+B28+B29+B30</f>
        <v>64486869</v>
      </c>
      <c r="C21" s="82">
        <f>SUM(C22:C30)</f>
        <v>62566266.649999999</v>
      </c>
      <c r="D21" s="74">
        <f t="shared" ref="D21:K21" si="5">SUM(D22:D30)</f>
        <v>3277293.14</v>
      </c>
      <c r="E21" s="74">
        <f t="shared" si="5"/>
        <v>4334557.74</v>
      </c>
      <c r="F21" s="74">
        <f>+F22+F23+F24+F25+F26+F27+F28+F29+F30</f>
        <v>7235896.5099999998</v>
      </c>
      <c r="G21" s="26">
        <f>+G22+G23+G24+G25+G26+G27+G28+G29+G30</f>
        <v>5355189.4700000007</v>
      </c>
      <c r="H21" s="26">
        <f>+H22+H23+H24+H25+H26+H27+H28+H29+H30</f>
        <v>7156355.620000001</v>
      </c>
      <c r="I21" s="26">
        <f>+I22+I23+I24+I25+I26+I27+I28+I29+I30</f>
        <v>7533128.9299999997</v>
      </c>
      <c r="J21" s="19">
        <f>+J22+J23+J24+J25+J26+J27+J28+J29+J30</f>
        <v>5854818.6200000001</v>
      </c>
      <c r="K21" s="26">
        <f t="shared" si="5"/>
        <v>40747240.030000001</v>
      </c>
      <c r="L21" s="3"/>
    </row>
    <row r="22" spans="1:12" ht="15" customHeight="1" x14ac:dyDescent="0.25">
      <c r="A22" s="128" t="s">
        <v>13</v>
      </c>
      <c r="B22" s="86">
        <v>32850000</v>
      </c>
      <c r="C22" s="13">
        <v>33851332</v>
      </c>
      <c r="D22" s="129">
        <v>2724079.62</v>
      </c>
      <c r="E22" s="129">
        <v>2940620.11</v>
      </c>
      <c r="F22" s="129">
        <v>3010421.98</v>
      </c>
      <c r="G22" s="129">
        <v>3109330.71</v>
      </c>
      <c r="H22" s="130">
        <v>4383019.6900000004</v>
      </c>
      <c r="I22" s="130">
        <v>2999534.3</v>
      </c>
      <c r="J22" s="130">
        <v>3481938.99</v>
      </c>
      <c r="K22" s="117">
        <f t="shared" ref="K22:K66" si="6">+D22+E22+F22+G22+H22+I22+J22</f>
        <v>22648945.400000006</v>
      </c>
      <c r="L22" s="3"/>
    </row>
    <row r="23" spans="1:12" ht="15.6" customHeight="1" x14ac:dyDescent="0.25">
      <c r="A23" s="131" t="s">
        <v>14</v>
      </c>
      <c r="B23" s="13">
        <v>950000</v>
      </c>
      <c r="C23" s="13">
        <v>922896</v>
      </c>
      <c r="D23" s="22">
        <v>0</v>
      </c>
      <c r="E23" s="22">
        <v>0</v>
      </c>
      <c r="F23" s="22">
        <v>36555.24</v>
      </c>
      <c r="G23" s="20">
        <v>52362.5</v>
      </c>
      <c r="H23" s="21">
        <v>195356.2</v>
      </c>
      <c r="I23" s="21">
        <v>55712.52</v>
      </c>
      <c r="J23" s="21">
        <v>225838.18</v>
      </c>
      <c r="K23" s="80">
        <f t="shared" si="6"/>
        <v>565824.64</v>
      </c>
    </row>
    <row r="24" spans="1:12" ht="15" customHeight="1" x14ac:dyDescent="0.25">
      <c r="A24" s="131" t="s">
        <v>15</v>
      </c>
      <c r="B24" s="13">
        <v>3000000</v>
      </c>
      <c r="C24" s="13">
        <v>1628000</v>
      </c>
      <c r="D24" s="22">
        <v>0</v>
      </c>
      <c r="E24" s="20">
        <v>126600</v>
      </c>
      <c r="F24" s="20">
        <v>187850</v>
      </c>
      <c r="G24" s="20">
        <v>498394.5</v>
      </c>
      <c r="H24" s="21">
        <v>70447.5</v>
      </c>
      <c r="I24" s="21">
        <v>259137.5</v>
      </c>
      <c r="J24" s="21">
        <v>70450</v>
      </c>
      <c r="K24" s="80">
        <f t="shared" si="6"/>
        <v>1212879.5</v>
      </c>
    </row>
    <row r="25" spans="1:12" ht="15" customHeight="1" x14ac:dyDescent="0.25">
      <c r="A25" s="131" t="s">
        <v>16</v>
      </c>
      <c r="B25" s="13">
        <v>1107869</v>
      </c>
      <c r="C25" s="13">
        <v>1359870.76</v>
      </c>
      <c r="D25" s="22">
        <v>0</v>
      </c>
      <c r="E25" s="20">
        <v>36000</v>
      </c>
      <c r="F25" s="20">
        <v>20000</v>
      </c>
      <c r="G25" s="20">
        <v>216401.36</v>
      </c>
      <c r="H25" s="21">
        <v>170486.29</v>
      </c>
      <c r="I25" s="21">
        <v>204150</v>
      </c>
      <c r="J25" s="21">
        <v>358891.87</v>
      </c>
      <c r="K25" s="80">
        <f t="shared" si="6"/>
        <v>1005929.52</v>
      </c>
    </row>
    <row r="26" spans="1:12" ht="15.6" customHeight="1" x14ac:dyDescent="0.25">
      <c r="A26" s="131" t="s">
        <v>17</v>
      </c>
      <c r="B26" s="13">
        <v>2740000</v>
      </c>
      <c r="C26" s="13">
        <v>3896020.01</v>
      </c>
      <c r="D26" s="22">
        <v>236000</v>
      </c>
      <c r="E26" s="20">
        <v>236000</v>
      </c>
      <c r="F26" s="20">
        <v>236000</v>
      </c>
      <c r="G26" s="20">
        <v>357495</v>
      </c>
      <c r="H26" s="21">
        <v>248900</v>
      </c>
      <c r="I26" s="21">
        <v>248900</v>
      </c>
      <c r="J26" s="21">
        <v>249319.4</v>
      </c>
      <c r="K26" s="80">
        <f t="shared" si="6"/>
        <v>1812614.4</v>
      </c>
    </row>
    <row r="27" spans="1:12" ht="15" customHeight="1" x14ac:dyDescent="0.25">
      <c r="A27" s="119" t="s">
        <v>18</v>
      </c>
      <c r="B27" s="13">
        <v>5450000</v>
      </c>
      <c r="C27" s="13">
        <v>3951905</v>
      </c>
      <c r="D27" s="14">
        <v>317213.52</v>
      </c>
      <c r="E27" s="13">
        <v>318713.52</v>
      </c>
      <c r="F27" s="13">
        <v>309132.99</v>
      </c>
      <c r="G27" s="13">
        <v>305150.98</v>
      </c>
      <c r="H27" s="15">
        <v>307743.46000000002</v>
      </c>
      <c r="I27" s="15">
        <v>331066.96999999997</v>
      </c>
      <c r="J27" s="15">
        <v>331466.96999999997</v>
      </c>
      <c r="K27" s="80">
        <f t="shared" si="6"/>
        <v>2220488.41</v>
      </c>
    </row>
    <row r="28" spans="1:12" ht="14.45" customHeight="1" x14ac:dyDescent="0.25">
      <c r="A28" s="118" t="s">
        <v>91</v>
      </c>
      <c r="B28" s="13">
        <v>2600000</v>
      </c>
      <c r="C28" s="13">
        <v>3719090.35</v>
      </c>
      <c r="D28" s="14">
        <v>0</v>
      </c>
      <c r="E28" s="14">
        <v>0</v>
      </c>
      <c r="F28" s="14">
        <v>620285.35</v>
      </c>
      <c r="G28" s="13">
        <v>280014</v>
      </c>
      <c r="H28" s="15">
        <v>380669.99</v>
      </c>
      <c r="I28" s="15">
        <v>2062977.41</v>
      </c>
      <c r="J28" s="15">
        <v>56420.28</v>
      </c>
      <c r="K28" s="80">
        <f t="shared" si="6"/>
        <v>3400367.03</v>
      </c>
    </row>
    <row r="29" spans="1:12" ht="14.25" customHeight="1" x14ac:dyDescent="0.25">
      <c r="A29" s="119" t="s">
        <v>19</v>
      </c>
      <c r="B29" s="13">
        <v>10980000</v>
      </c>
      <c r="C29" s="13">
        <v>9278652.5399999991</v>
      </c>
      <c r="D29" s="14">
        <v>0</v>
      </c>
      <c r="E29" s="13">
        <v>534624.11</v>
      </c>
      <c r="F29" s="13">
        <v>1964167.67</v>
      </c>
      <c r="G29" s="13">
        <v>315544.07</v>
      </c>
      <c r="H29" s="15">
        <v>1399732.49</v>
      </c>
      <c r="I29" s="15">
        <v>509865.55</v>
      </c>
      <c r="J29" s="15">
        <v>83162.58</v>
      </c>
      <c r="K29" s="80">
        <f t="shared" si="6"/>
        <v>4807096.47</v>
      </c>
    </row>
    <row r="30" spans="1:12" ht="15" customHeight="1" thickBot="1" x14ac:dyDescent="0.3">
      <c r="A30" s="127" t="s">
        <v>20</v>
      </c>
      <c r="B30" s="121">
        <v>4809000</v>
      </c>
      <c r="C30" s="13">
        <v>3958499.99</v>
      </c>
      <c r="D30" s="18">
        <v>0</v>
      </c>
      <c r="E30" s="121">
        <v>142000</v>
      </c>
      <c r="F30" s="121">
        <v>851483.28</v>
      </c>
      <c r="G30" s="121">
        <v>220496.35</v>
      </c>
      <c r="H30" s="122">
        <v>0</v>
      </c>
      <c r="I30" s="122">
        <v>861784.68</v>
      </c>
      <c r="J30" s="122">
        <v>997330.35</v>
      </c>
      <c r="K30" s="115">
        <f t="shared" si="6"/>
        <v>3073094.66</v>
      </c>
    </row>
    <row r="31" spans="1:12" ht="15.75" customHeight="1" thickBot="1" x14ac:dyDescent="0.3">
      <c r="A31" s="11" t="s">
        <v>21</v>
      </c>
      <c r="B31" s="28">
        <f>B32+B33+B34+B35+B36+B37+B38+B40</f>
        <v>18742931</v>
      </c>
      <c r="C31" s="29">
        <f>+C32+C33+C34+C35+C36+C37+C38+C39+C40</f>
        <v>15180238.460000001</v>
      </c>
      <c r="D31" s="23">
        <f t="shared" ref="D31:E31" si="7">D32+D33+D34+D35+D36+D37+D38+D40</f>
        <v>0</v>
      </c>
      <c r="E31" s="81">
        <f t="shared" si="7"/>
        <v>143951.5</v>
      </c>
      <c r="F31" s="81">
        <f>+F32+F33+F34+F35+F36+F37+F38+F39+F40</f>
        <v>1252571.8399999999</v>
      </c>
      <c r="G31" s="23">
        <f>+G32+G33+G34+G35+G36+G37+G38+G39+G40</f>
        <v>14070</v>
      </c>
      <c r="H31" s="28">
        <f>+H32+H33+H34+H35+H36+H37+H38+H39+H40</f>
        <v>2157996.42</v>
      </c>
      <c r="I31" s="81">
        <f>+I32+I33+I34+I35+I36+I37+I38+I39+I40</f>
        <v>2286013.09</v>
      </c>
      <c r="J31" s="23">
        <f>+J32+J33+J34+J35+J36+J37+J38+J39+J40</f>
        <v>64870.05</v>
      </c>
      <c r="K31" s="81">
        <f>K32+K33+K34+K35+K36+K37+K38+K40</f>
        <v>5919472.8999999994</v>
      </c>
    </row>
    <row r="32" spans="1:12" ht="15" customHeight="1" x14ac:dyDescent="0.25">
      <c r="A32" s="116" t="s">
        <v>22</v>
      </c>
      <c r="B32" s="86">
        <v>1340000</v>
      </c>
      <c r="C32" s="13">
        <v>1103086</v>
      </c>
      <c r="D32" s="86">
        <v>0</v>
      </c>
      <c r="E32" s="86">
        <v>0</v>
      </c>
      <c r="F32" s="86">
        <v>83139.570000000007</v>
      </c>
      <c r="G32" s="86">
        <v>10620</v>
      </c>
      <c r="H32" s="27">
        <v>339116.32</v>
      </c>
      <c r="I32" s="27">
        <v>106893.99</v>
      </c>
      <c r="J32" s="27">
        <v>21815.31</v>
      </c>
      <c r="K32" s="117">
        <f t="shared" si="6"/>
        <v>561585.19000000006</v>
      </c>
      <c r="L32" s="1"/>
    </row>
    <row r="33" spans="1:11" ht="15" customHeight="1" x14ac:dyDescent="0.25">
      <c r="A33" s="119" t="s">
        <v>23</v>
      </c>
      <c r="B33" s="13">
        <v>240000</v>
      </c>
      <c r="C33" s="13">
        <v>616553</v>
      </c>
      <c r="D33" s="14">
        <v>0</v>
      </c>
      <c r="E33" s="14">
        <v>0</v>
      </c>
      <c r="F33" s="14">
        <v>33252.36</v>
      </c>
      <c r="G33" s="13">
        <v>0</v>
      </c>
      <c r="H33" s="15">
        <v>39480.93</v>
      </c>
      <c r="I33" s="15">
        <v>466.1</v>
      </c>
      <c r="J33" s="15">
        <v>0</v>
      </c>
      <c r="K33" s="80">
        <f t="shared" si="6"/>
        <v>73199.390000000014</v>
      </c>
    </row>
    <row r="34" spans="1:11" ht="13.5" customHeight="1" x14ac:dyDescent="0.25">
      <c r="A34" s="119" t="s">
        <v>24</v>
      </c>
      <c r="B34" s="13">
        <v>1120000</v>
      </c>
      <c r="C34" s="13">
        <v>741758.24</v>
      </c>
      <c r="D34" s="14">
        <v>0</v>
      </c>
      <c r="E34" s="13">
        <v>55607.5</v>
      </c>
      <c r="F34" s="13">
        <v>148760.24</v>
      </c>
      <c r="G34" s="13">
        <v>3450</v>
      </c>
      <c r="H34" s="15">
        <v>5338.01</v>
      </c>
      <c r="I34" s="15">
        <v>180462.06</v>
      </c>
      <c r="J34" s="15">
        <v>5599.73</v>
      </c>
      <c r="K34" s="80">
        <f t="shared" si="6"/>
        <v>399217.54</v>
      </c>
    </row>
    <row r="35" spans="1:11" ht="15" customHeight="1" x14ac:dyDescent="0.25">
      <c r="A35" s="119" t="s">
        <v>25</v>
      </c>
      <c r="B35" s="13">
        <v>0</v>
      </c>
      <c r="C35" s="13">
        <v>0</v>
      </c>
      <c r="D35" s="14">
        <v>0</v>
      </c>
      <c r="E35" s="14">
        <v>0</v>
      </c>
      <c r="F35" s="14">
        <v>0</v>
      </c>
      <c r="G35" s="13">
        <v>0</v>
      </c>
      <c r="H35" s="15">
        <v>0</v>
      </c>
      <c r="I35" s="15">
        <v>0</v>
      </c>
      <c r="J35" s="15">
        <v>0</v>
      </c>
      <c r="K35" s="80">
        <f t="shared" si="6"/>
        <v>0</v>
      </c>
    </row>
    <row r="36" spans="1:11" ht="15" customHeight="1" x14ac:dyDescent="0.25">
      <c r="A36" s="119" t="s">
        <v>26</v>
      </c>
      <c r="B36" s="13">
        <v>510000</v>
      </c>
      <c r="C36" s="13">
        <v>39294</v>
      </c>
      <c r="D36" s="14">
        <v>0</v>
      </c>
      <c r="E36" s="14">
        <v>0</v>
      </c>
      <c r="F36" s="14">
        <v>24407.439999999999</v>
      </c>
      <c r="G36" s="13">
        <v>0</v>
      </c>
      <c r="H36" s="15">
        <v>11653.17</v>
      </c>
      <c r="I36" s="15">
        <v>0</v>
      </c>
      <c r="J36" s="15">
        <v>698</v>
      </c>
      <c r="K36" s="80">
        <f t="shared" si="6"/>
        <v>36758.61</v>
      </c>
    </row>
    <row r="37" spans="1:11" ht="15" customHeight="1" x14ac:dyDescent="0.25">
      <c r="A37" s="119" t="s">
        <v>27</v>
      </c>
      <c r="B37" s="13">
        <v>590000</v>
      </c>
      <c r="C37" s="13">
        <v>357027</v>
      </c>
      <c r="D37" s="14">
        <v>0</v>
      </c>
      <c r="E37" s="14">
        <v>0</v>
      </c>
      <c r="F37" s="14">
        <v>24222.17</v>
      </c>
      <c r="G37" s="13">
        <v>0</v>
      </c>
      <c r="H37" s="15">
        <v>5052.79</v>
      </c>
      <c r="I37" s="15">
        <v>295132.15999999997</v>
      </c>
      <c r="J37" s="15">
        <v>890</v>
      </c>
      <c r="K37" s="80">
        <f t="shared" si="6"/>
        <v>325297.12</v>
      </c>
    </row>
    <row r="38" spans="1:11" ht="15" customHeight="1" x14ac:dyDescent="0.25">
      <c r="A38" s="118" t="s">
        <v>28</v>
      </c>
      <c r="B38" s="13">
        <v>11010000</v>
      </c>
      <c r="C38" s="13">
        <v>9642584.8200000003</v>
      </c>
      <c r="D38" s="14">
        <v>0</v>
      </c>
      <c r="E38" s="14">
        <v>0</v>
      </c>
      <c r="F38" s="14">
        <v>52830.28</v>
      </c>
      <c r="G38" s="13">
        <v>0</v>
      </c>
      <c r="H38" s="15">
        <v>1725274.16</v>
      </c>
      <c r="I38" s="15">
        <v>551727.88</v>
      </c>
      <c r="J38" s="15">
        <v>820</v>
      </c>
      <c r="K38" s="80">
        <f t="shared" si="6"/>
        <v>2330652.3199999998</v>
      </c>
    </row>
    <row r="39" spans="1:11" ht="30.6" customHeight="1" x14ac:dyDescent="0.25">
      <c r="A39" s="118" t="s">
        <v>29</v>
      </c>
      <c r="B39" s="13">
        <v>0</v>
      </c>
      <c r="C39" s="13">
        <v>0</v>
      </c>
      <c r="D39" s="14">
        <v>0</v>
      </c>
      <c r="E39" s="14">
        <v>0</v>
      </c>
      <c r="F39" s="14">
        <v>0</v>
      </c>
      <c r="G39" s="13">
        <v>0</v>
      </c>
      <c r="H39" s="15">
        <v>0</v>
      </c>
      <c r="I39" s="15">
        <v>0</v>
      </c>
      <c r="J39" s="15">
        <v>0</v>
      </c>
      <c r="K39" s="80">
        <f t="shared" si="6"/>
        <v>0</v>
      </c>
    </row>
    <row r="40" spans="1:11" ht="15.75" customHeight="1" thickBot="1" x14ac:dyDescent="0.3">
      <c r="A40" s="127" t="s">
        <v>30</v>
      </c>
      <c r="B40" s="121">
        <v>3932931</v>
      </c>
      <c r="C40" s="13">
        <v>2679935.4</v>
      </c>
      <c r="D40" s="18">
        <v>0</v>
      </c>
      <c r="E40" s="121">
        <v>88344</v>
      </c>
      <c r="F40" s="121">
        <v>885959.78</v>
      </c>
      <c r="G40" s="121">
        <v>0</v>
      </c>
      <c r="H40" s="122">
        <v>32081.040000000001</v>
      </c>
      <c r="I40" s="122">
        <v>1151330.8999999999</v>
      </c>
      <c r="J40" s="122">
        <v>35047.01</v>
      </c>
      <c r="K40" s="115">
        <f t="shared" si="6"/>
        <v>2192762.7299999995</v>
      </c>
    </row>
    <row r="41" spans="1:11" ht="16.5" thickBot="1" x14ac:dyDescent="0.3">
      <c r="A41" s="24" t="s">
        <v>31</v>
      </c>
      <c r="B41" s="25">
        <f>+B42+B43+B44+B45+B46+B47+B48</f>
        <v>0</v>
      </c>
      <c r="C41" s="9">
        <f t="shared" ref="C41:K41" si="8">+C42+C43+C44+C45+C46+C47+C48</f>
        <v>0</v>
      </c>
      <c r="D41" s="9">
        <f t="shared" si="8"/>
        <v>0</v>
      </c>
      <c r="E41" s="10">
        <f t="shared" si="8"/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26">
        <f t="shared" si="8"/>
        <v>0</v>
      </c>
    </row>
    <row r="42" spans="1:11" ht="15.75" x14ac:dyDescent="0.25">
      <c r="A42" s="123" t="s">
        <v>32</v>
      </c>
      <c r="B42" s="86">
        <v>0</v>
      </c>
      <c r="C42" s="86">
        <f t="shared" ref="C42" si="9">SUM(B42:B42)</f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117">
        <f t="shared" si="6"/>
        <v>0</v>
      </c>
    </row>
    <row r="43" spans="1:11" ht="15.75" x14ac:dyDescent="0.25">
      <c r="A43" s="124" t="s">
        <v>33</v>
      </c>
      <c r="B43" s="14">
        <v>0</v>
      </c>
      <c r="C43" s="14">
        <f t="shared" ref="C43:C48" si="10">SUM(B43:B43)</f>
        <v>0</v>
      </c>
      <c r="D43" s="14">
        <v>0</v>
      </c>
      <c r="E43" s="14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80">
        <f t="shared" si="6"/>
        <v>0</v>
      </c>
    </row>
    <row r="44" spans="1:11" ht="15.75" x14ac:dyDescent="0.25">
      <c r="A44" s="124" t="s">
        <v>34</v>
      </c>
      <c r="B44" s="14">
        <v>0</v>
      </c>
      <c r="C44" s="14">
        <f t="shared" si="10"/>
        <v>0</v>
      </c>
      <c r="D44" s="14">
        <v>0</v>
      </c>
      <c r="E44" s="14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80">
        <f t="shared" si="6"/>
        <v>0</v>
      </c>
    </row>
    <row r="45" spans="1:11" ht="15" customHeight="1" x14ac:dyDescent="0.25">
      <c r="A45" s="125" t="s">
        <v>35</v>
      </c>
      <c r="B45" s="14">
        <v>0</v>
      </c>
      <c r="C45" s="14">
        <f t="shared" si="10"/>
        <v>0</v>
      </c>
      <c r="D45" s="14">
        <v>0</v>
      </c>
      <c r="E45" s="14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80">
        <f t="shared" si="6"/>
        <v>0</v>
      </c>
    </row>
    <row r="46" spans="1:11" ht="18" customHeight="1" x14ac:dyDescent="0.25">
      <c r="A46" s="125" t="s">
        <v>36</v>
      </c>
      <c r="B46" s="14">
        <v>0</v>
      </c>
      <c r="C46" s="14">
        <f t="shared" si="10"/>
        <v>0</v>
      </c>
      <c r="D46" s="14">
        <v>0</v>
      </c>
      <c r="E46" s="14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80">
        <f t="shared" si="6"/>
        <v>0</v>
      </c>
    </row>
    <row r="47" spans="1:11" ht="15.75" x14ac:dyDescent="0.25">
      <c r="A47" s="124" t="s">
        <v>37</v>
      </c>
      <c r="B47" s="14">
        <v>0</v>
      </c>
      <c r="C47" s="14">
        <f t="shared" si="10"/>
        <v>0</v>
      </c>
      <c r="D47" s="14">
        <v>0</v>
      </c>
      <c r="E47" s="14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80">
        <f t="shared" si="6"/>
        <v>0</v>
      </c>
    </row>
    <row r="48" spans="1:11" ht="16.5" thickBot="1" x14ac:dyDescent="0.3">
      <c r="A48" s="126" t="s">
        <v>38</v>
      </c>
      <c r="B48" s="18">
        <v>0</v>
      </c>
      <c r="C48" s="18">
        <f t="shared" si="10"/>
        <v>0</v>
      </c>
      <c r="D48" s="18">
        <v>0</v>
      </c>
      <c r="E48" s="18">
        <v>0</v>
      </c>
      <c r="F48" s="121">
        <v>0</v>
      </c>
      <c r="G48" s="121">
        <v>0</v>
      </c>
      <c r="H48" s="121">
        <v>0</v>
      </c>
      <c r="I48" s="121">
        <v>0</v>
      </c>
      <c r="J48" s="121">
        <v>0</v>
      </c>
      <c r="K48" s="115">
        <f t="shared" si="6"/>
        <v>0</v>
      </c>
    </row>
    <row r="49" spans="1:11" ht="16.5" thickBot="1" x14ac:dyDescent="0.3">
      <c r="A49" s="24" t="s">
        <v>39</v>
      </c>
      <c r="B49" s="25">
        <f>+B50+B51+B52+B53+B54+B55+B56</f>
        <v>0</v>
      </c>
      <c r="C49" s="25">
        <f t="shared" ref="C49:K49" si="11">+C50+C51+C52+C53+C54+C55+C56</f>
        <v>0</v>
      </c>
      <c r="D49" s="25">
        <f t="shared" si="11"/>
        <v>0</v>
      </c>
      <c r="E49" s="25">
        <f t="shared" si="11"/>
        <v>0</v>
      </c>
      <c r="F49" s="26">
        <f t="shared" si="11"/>
        <v>0</v>
      </c>
      <c r="G49" s="26">
        <f t="shared" si="11"/>
        <v>0</v>
      </c>
      <c r="H49" s="26">
        <f t="shared" si="11"/>
        <v>0</v>
      </c>
      <c r="I49" s="26">
        <f t="shared" si="11"/>
        <v>0</v>
      </c>
      <c r="J49" s="26">
        <f t="shared" si="11"/>
        <v>0</v>
      </c>
      <c r="K49" s="26">
        <f t="shared" si="11"/>
        <v>0</v>
      </c>
    </row>
    <row r="50" spans="1:11" ht="15.75" x14ac:dyDescent="0.25">
      <c r="A50" s="123" t="s">
        <v>40</v>
      </c>
      <c r="B50" s="86">
        <v>0</v>
      </c>
      <c r="C50" s="86">
        <f t="shared" ref="C50:C56" si="12">SUM(B50:B50)</f>
        <v>0</v>
      </c>
      <c r="D50" s="86">
        <v>0</v>
      </c>
      <c r="E50" s="27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117">
        <f t="shared" si="6"/>
        <v>0</v>
      </c>
    </row>
    <row r="51" spans="1:11" ht="15.75" x14ac:dyDescent="0.25">
      <c r="A51" s="124" t="s">
        <v>41</v>
      </c>
      <c r="B51" s="14">
        <v>0</v>
      </c>
      <c r="C51" s="14">
        <f t="shared" si="12"/>
        <v>0</v>
      </c>
      <c r="D51" s="14">
        <v>0</v>
      </c>
      <c r="E51" s="17">
        <v>0</v>
      </c>
      <c r="F51" s="14">
        <v>0</v>
      </c>
      <c r="G51" s="13">
        <v>0</v>
      </c>
      <c r="H51" s="13">
        <v>0</v>
      </c>
      <c r="I51" s="13">
        <v>0</v>
      </c>
      <c r="J51" s="13">
        <v>0</v>
      </c>
      <c r="K51" s="80">
        <f t="shared" si="6"/>
        <v>0</v>
      </c>
    </row>
    <row r="52" spans="1:11" ht="15.75" x14ac:dyDescent="0.25">
      <c r="A52" s="124" t="s">
        <v>42</v>
      </c>
      <c r="B52" s="14">
        <v>0</v>
      </c>
      <c r="C52" s="14">
        <f t="shared" si="12"/>
        <v>0</v>
      </c>
      <c r="D52" s="14">
        <v>0</v>
      </c>
      <c r="E52" s="17">
        <v>0</v>
      </c>
      <c r="F52" s="14">
        <v>0</v>
      </c>
      <c r="G52" s="13">
        <v>0</v>
      </c>
      <c r="H52" s="13">
        <v>0</v>
      </c>
      <c r="I52" s="13">
        <v>0</v>
      </c>
      <c r="J52" s="13">
        <v>0</v>
      </c>
      <c r="K52" s="80">
        <f t="shared" si="6"/>
        <v>0</v>
      </c>
    </row>
    <row r="53" spans="1:11" ht="18.75" customHeight="1" x14ac:dyDescent="0.25">
      <c r="A53" s="125" t="s">
        <v>43</v>
      </c>
      <c r="B53" s="14">
        <v>0</v>
      </c>
      <c r="C53" s="14">
        <f t="shared" si="12"/>
        <v>0</v>
      </c>
      <c r="D53" s="14">
        <v>0</v>
      </c>
      <c r="E53" s="17">
        <v>0</v>
      </c>
      <c r="F53" s="14">
        <v>0</v>
      </c>
      <c r="G53" s="13">
        <v>0</v>
      </c>
      <c r="H53" s="13">
        <v>0</v>
      </c>
      <c r="I53" s="13">
        <v>0</v>
      </c>
      <c r="J53" s="13">
        <v>0</v>
      </c>
      <c r="K53" s="80">
        <f t="shared" si="6"/>
        <v>0</v>
      </c>
    </row>
    <row r="54" spans="1:11" ht="18" customHeight="1" x14ac:dyDescent="0.25">
      <c r="A54" s="125" t="s">
        <v>44</v>
      </c>
      <c r="B54" s="14">
        <v>0</v>
      </c>
      <c r="C54" s="14">
        <f t="shared" si="12"/>
        <v>0</v>
      </c>
      <c r="D54" s="14">
        <v>0</v>
      </c>
      <c r="E54" s="17">
        <v>0</v>
      </c>
      <c r="F54" s="14">
        <v>0</v>
      </c>
      <c r="G54" s="13">
        <v>0</v>
      </c>
      <c r="H54" s="13">
        <v>0</v>
      </c>
      <c r="I54" s="13">
        <v>0</v>
      </c>
      <c r="J54" s="13">
        <v>0</v>
      </c>
      <c r="K54" s="80">
        <f t="shared" si="6"/>
        <v>0</v>
      </c>
    </row>
    <row r="55" spans="1:11" ht="15.75" x14ac:dyDescent="0.25">
      <c r="A55" s="124" t="s">
        <v>45</v>
      </c>
      <c r="B55" s="14">
        <v>0</v>
      </c>
      <c r="C55" s="14">
        <f t="shared" si="12"/>
        <v>0</v>
      </c>
      <c r="D55" s="14">
        <v>0</v>
      </c>
      <c r="E55" s="17">
        <v>0</v>
      </c>
      <c r="F55" s="14">
        <v>0</v>
      </c>
      <c r="G55" s="13">
        <v>0</v>
      </c>
      <c r="H55" s="13">
        <v>0</v>
      </c>
      <c r="I55" s="13">
        <v>0</v>
      </c>
      <c r="J55" s="13">
        <v>0</v>
      </c>
      <c r="K55" s="80">
        <f t="shared" si="6"/>
        <v>0</v>
      </c>
    </row>
    <row r="56" spans="1:11" ht="16.5" thickBot="1" x14ac:dyDescent="0.3">
      <c r="A56" s="126" t="s">
        <v>46</v>
      </c>
      <c r="B56" s="18">
        <v>0</v>
      </c>
      <c r="C56" s="18">
        <f t="shared" si="12"/>
        <v>0</v>
      </c>
      <c r="D56" s="18">
        <v>0</v>
      </c>
      <c r="E56" s="73">
        <v>0</v>
      </c>
      <c r="F56" s="18">
        <v>0</v>
      </c>
      <c r="G56" s="121">
        <v>0</v>
      </c>
      <c r="H56" s="121">
        <v>0</v>
      </c>
      <c r="I56" s="121">
        <v>0</v>
      </c>
      <c r="J56" s="121">
        <v>0</v>
      </c>
      <c r="K56" s="115">
        <f t="shared" si="6"/>
        <v>0</v>
      </c>
    </row>
    <row r="57" spans="1:11" ht="16.5" thickBot="1" x14ac:dyDescent="0.3">
      <c r="A57" s="11" t="s">
        <v>47</v>
      </c>
      <c r="B57" s="28">
        <f>SUM(B58:B66)</f>
        <v>1347870</v>
      </c>
      <c r="C57" s="29">
        <f>+C58+C59+C60+C61+C62+C63+C64+C65+C66</f>
        <v>6591134.8899999997</v>
      </c>
      <c r="D57" s="26">
        <v>0</v>
      </c>
      <c r="E57" s="26">
        <f t="shared" ref="E57:J57" si="13">+E58+E59+E60+E61+E62+E63+E64+E65+E66</f>
        <v>460835</v>
      </c>
      <c r="F57" s="26">
        <f t="shared" si="13"/>
        <v>705578.33</v>
      </c>
      <c r="G57" s="26">
        <f t="shared" si="13"/>
        <v>231050.02</v>
      </c>
      <c r="H57" s="26">
        <f t="shared" si="13"/>
        <v>0</v>
      </c>
      <c r="I57" s="26">
        <f t="shared" si="13"/>
        <v>2379943.79</v>
      </c>
      <c r="J57" s="26">
        <f t="shared" si="13"/>
        <v>885461.77999999991</v>
      </c>
      <c r="K57" s="26">
        <f t="shared" ref="K57" si="14">SUM(K58:K66)</f>
        <v>4662868.92</v>
      </c>
    </row>
    <row r="58" spans="1:11" ht="15.75" x14ac:dyDescent="0.25">
      <c r="A58" s="116" t="s">
        <v>48</v>
      </c>
      <c r="B58" s="86">
        <v>1347870</v>
      </c>
      <c r="C58" s="14">
        <f>+[1]EJECUTADO!C58</f>
        <v>2231541.0099999998</v>
      </c>
      <c r="D58" s="86">
        <v>0</v>
      </c>
      <c r="E58" s="86">
        <v>218270</v>
      </c>
      <c r="F58" s="86">
        <v>183986.47</v>
      </c>
      <c r="G58" s="86">
        <v>231050.02</v>
      </c>
      <c r="H58" s="27">
        <v>0</v>
      </c>
      <c r="I58" s="27">
        <v>652905.37</v>
      </c>
      <c r="J58" s="27">
        <v>821111.08</v>
      </c>
      <c r="K58" s="117">
        <f t="shared" si="6"/>
        <v>2107322.94</v>
      </c>
    </row>
    <row r="59" spans="1:11" ht="18.75" customHeight="1" x14ac:dyDescent="0.25">
      <c r="A59" s="118" t="s">
        <v>49</v>
      </c>
      <c r="B59" s="14">
        <v>0</v>
      </c>
      <c r="C59" s="14">
        <f>+[1]EJECUTADO!C59</f>
        <v>360860</v>
      </c>
      <c r="D59" s="14">
        <v>0</v>
      </c>
      <c r="E59" s="13">
        <v>9600</v>
      </c>
      <c r="F59" s="13">
        <v>0</v>
      </c>
      <c r="G59" s="13">
        <v>0</v>
      </c>
      <c r="H59" s="15">
        <v>0</v>
      </c>
      <c r="I59" s="15">
        <v>343686.21</v>
      </c>
      <c r="J59" s="15">
        <v>0</v>
      </c>
      <c r="K59" s="80">
        <f t="shared" si="6"/>
        <v>353286.21</v>
      </c>
    </row>
    <row r="60" spans="1:11" ht="15.75" x14ac:dyDescent="0.25">
      <c r="A60" s="119" t="s">
        <v>92</v>
      </c>
      <c r="B60" s="14">
        <v>0</v>
      </c>
      <c r="C60" s="14">
        <f>+[1]EJECUTADO!C60</f>
        <v>0</v>
      </c>
      <c r="D60" s="14">
        <v>0</v>
      </c>
      <c r="E60" s="14">
        <v>0</v>
      </c>
      <c r="F60" s="14">
        <v>0</v>
      </c>
      <c r="G60" s="13">
        <v>0</v>
      </c>
      <c r="H60" s="15">
        <v>0</v>
      </c>
      <c r="I60" s="15">
        <v>0</v>
      </c>
      <c r="J60" s="15">
        <v>0</v>
      </c>
      <c r="K60" s="80">
        <f t="shared" si="6"/>
        <v>0</v>
      </c>
    </row>
    <row r="61" spans="1:11" ht="15.75" x14ac:dyDescent="0.25">
      <c r="A61" s="119" t="s">
        <v>50</v>
      </c>
      <c r="B61" s="14">
        <v>0</v>
      </c>
      <c r="C61" s="14">
        <f>+[1]EJECUTADO!C61</f>
        <v>89993.58</v>
      </c>
      <c r="D61" s="14">
        <v>0</v>
      </c>
      <c r="E61" s="14">
        <v>0</v>
      </c>
      <c r="F61" s="14">
        <v>24993.58</v>
      </c>
      <c r="G61" s="13">
        <v>0</v>
      </c>
      <c r="H61" s="15">
        <v>0</v>
      </c>
      <c r="I61" s="15">
        <v>14878.62</v>
      </c>
      <c r="J61" s="15">
        <v>42126</v>
      </c>
      <c r="K61" s="80">
        <f t="shared" si="6"/>
        <v>81998.200000000012</v>
      </c>
    </row>
    <row r="62" spans="1:11" ht="15.75" x14ac:dyDescent="0.25">
      <c r="A62" s="119" t="s">
        <v>51</v>
      </c>
      <c r="B62" s="14">
        <v>0</v>
      </c>
      <c r="C62" s="14">
        <f>+[1]EJECUTADO!C62</f>
        <v>1914350.3</v>
      </c>
      <c r="D62" s="14">
        <v>0</v>
      </c>
      <c r="E62" s="13">
        <v>232965</v>
      </c>
      <c r="F62" s="13">
        <v>94808.28</v>
      </c>
      <c r="G62" s="13">
        <v>0</v>
      </c>
      <c r="H62" s="15">
        <v>0</v>
      </c>
      <c r="I62" s="15">
        <v>1351363.59</v>
      </c>
      <c r="J62" s="15">
        <v>22224.7</v>
      </c>
      <c r="K62" s="80">
        <f t="shared" si="6"/>
        <v>1701361.57</v>
      </c>
    </row>
    <row r="63" spans="1:11" ht="15.75" x14ac:dyDescent="0.25">
      <c r="A63" s="119" t="s">
        <v>52</v>
      </c>
      <c r="B63" s="14">
        <v>0</v>
      </c>
      <c r="C63" s="14">
        <f>+[1]EJECUTADO!C63</f>
        <v>60000</v>
      </c>
      <c r="D63" s="14">
        <v>0</v>
      </c>
      <c r="E63" s="14">
        <v>0</v>
      </c>
      <c r="F63" s="14">
        <v>0</v>
      </c>
      <c r="G63" s="13">
        <v>0</v>
      </c>
      <c r="H63" s="15">
        <v>0</v>
      </c>
      <c r="I63" s="15">
        <v>0</v>
      </c>
      <c r="J63" s="15">
        <v>0</v>
      </c>
      <c r="K63" s="80">
        <f t="shared" si="6"/>
        <v>0</v>
      </c>
    </row>
    <row r="64" spans="1:11" ht="15.75" x14ac:dyDescent="0.25">
      <c r="A64" s="119" t="s">
        <v>53</v>
      </c>
      <c r="B64" s="14">
        <v>0</v>
      </c>
      <c r="C64" s="14">
        <f>+[1]EJECUTADO!C64</f>
        <v>0</v>
      </c>
      <c r="D64" s="14">
        <v>0</v>
      </c>
      <c r="E64" s="14">
        <v>0</v>
      </c>
      <c r="F64" s="14">
        <v>0</v>
      </c>
      <c r="G64" s="13">
        <v>0</v>
      </c>
      <c r="H64" s="15">
        <v>0</v>
      </c>
      <c r="I64" s="15">
        <v>0</v>
      </c>
      <c r="J64" s="15">
        <v>0</v>
      </c>
      <c r="K64" s="80">
        <f t="shared" si="6"/>
        <v>0</v>
      </c>
    </row>
    <row r="65" spans="1:11" ht="15.75" x14ac:dyDescent="0.25">
      <c r="A65" s="119" t="s">
        <v>54</v>
      </c>
      <c r="B65" s="14">
        <v>0</v>
      </c>
      <c r="C65" s="14">
        <f>+[1]EJECUTADO!C65</f>
        <v>254100</v>
      </c>
      <c r="D65" s="14">
        <v>0</v>
      </c>
      <c r="E65" s="14">
        <v>0</v>
      </c>
      <c r="F65" s="14">
        <v>0</v>
      </c>
      <c r="G65" s="13">
        <v>0</v>
      </c>
      <c r="H65" s="15">
        <v>0</v>
      </c>
      <c r="I65" s="15">
        <v>0</v>
      </c>
      <c r="J65" s="15">
        <v>0</v>
      </c>
      <c r="K65" s="80">
        <f t="shared" si="6"/>
        <v>0</v>
      </c>
    </row>
    <row r="66" spans="1:11" ht="18.75" customHeight="1" thickBot="1" x14ac:dyDescent="0.3">
      <c r="A66" s="120" t="s">
        <v>55</v>
      </c>
      <c r="B66" s="18">
        <v>0</v>
      </c>
      <c r="C66" s="14">
        <v>1680290</v>
      </c>
      <c r="D66" s="18">
        <v>0</v>
      </c>
      <c r="E66" s="18">
        <v>0</v>
      </c>
      <c r="F66" s="18">
        <v>401790</v>
      </c>
      <c r="G66" s="121">
        <v>0</v>
      </c>
      <c r="H66" s="122">
        <v>0</v>
      </c>
      <c r="I66" s="122">
        <v>17110</v>
      </c>
      <c r="J66" s="122">
        <v>0</v>
      </c>
      <c r="K66" s="115">
        <f t="shared" si="6"/>
        <v>418900</v>
      </c>
    </row>
    <row r="67" spans="1:11" ht="16.5" thickBot="1" x14ac:dyDescent="0.3">
      <c r="A67" s="30" t="s">
        <v>93</v>
      </c>
      <c r="B67" s="31">
        <f t="shared" ref="B67:C67" si="15">+B15+B21+B31+B57</f>
        <v>707103172</v>
      </c>
      <c r="C67" s="32">
        <f t="shared" si="15"/>
        <v>726863142</v>
      </c>
      <c r="D67" s="32">
        <f>+D15+D21+D31+D57</f>
        <v>47520018.649999999</v>
      </c>
      <c r="E67" s="32">
        <f t="shared" ref="E67:J67" si="16">+E15+E21+E31+E41+E49+E57</f>
        <v>48994651.360000007</v>
      </c>
      <c r="F67" s="32">
        <f t="shared" si="16"/>
        <v>53533407.859999999</v>
      </c>
      <c r="G67" s="32">
        <f t="shared" si="16"/>
        <v>50900883.500000007</v>
      </c>
      <c r="H67" s="32">
        <f t="shared" si="16"/>
        <v>54451927.530000001</v>
      </c>
      <c r="I67" s="32">
        <f t="shared" si="16"/>
        <v>90170767.200000033</v>
      </c>
      <c r="J67" s="32">
        <f t="shared" si="16"/>
        <v>57712530.459999993</v>
      </c>
      <c r="K67" s="133">
        <f>+K15+K21+K31+K57</f>
        <v>403284186.56</v>
      </c>
    </row>
    <row r="68" spans="1:11" ht="15.75" x14ac:dyDescent="0.25">
      <c r="A68" s="137" t="s">
        <v>57</v>
      </c>
      <c r="B68" s="136">
        <f>+B69+B70+B71+B72</f>
        <v>0</v>
      </c>
      <c r="C68" s="136">
        <f t="shared" ref="C68:K68" si="17">+C69+C70+C71+C72</f>
        <v>0</v>
      </c>
      <c r="D68" s="136">
        <f t="shared" si="17"/>
        <v>0</v>
      </c>
      <c r="E68" s="136">
        <f t="shared" si="17"/>
        <v>0</v>
      </c>
      <c r="F68" s="136">
        <f t="shared" si="17"/>
        <v>0</v>
      </c>
      <c r="G68" s="136">
        <f t="shared" si="17"/>
        <v>0</v>
      </c>
      <c r="H68" s="136">
        <f t="shared" si="17"/>
        <v>0</v>
      </c>
      <c r="I68" s="136">
        <f t="shared" si="17"/>
        <v>0</v>
      </c>
      <c r="J68" s="136">
        <f t="shared" si="17"/>
        <v>0</v>
      </c>
      <c r="K68" s="138">
        <f t="shared" si="17"/>
        <v>0</v>
      </c>
    </row>
    <row r="69" spans="1:11" ht="15.75" x14ac:dyDescent="0.25">
      <c r="A69" s="124" t="s">
        <v>58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78">
        <f t="shared" ref="K69:K72" si="18">+D69+E69+F69+G69+H69+I69+J69</f>
        <v>0</v>
      </c>
    </row>
    <row r="70" spans="1:11" ht="15.75" x14ac:dyDescent="0.25">
      <c r="A70" s="124" t="s">
        <v>59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78">
        <f t="shared" si="18"/>
        <v>0</v>
      </c>
    </row>
    <row r="71" spans="1:11" ht="18" customHeight="1" x14ac:dyDescent="0.25">
      <c r="A71" s="124" t="s">
        <v>60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78">
        <f t="shared" si="18"/>
        <v>0</v>
      </c>
    </row>
    <row r="72" spans="1:11" ht="31.15" customHeight="1" x14ac:dyDescent="0.25">
      <c r="A72" s="110" t="s">
        <v>61</v>
      </c>
      <c r="B72" s="33">
        <v>0</v>
      </c>
      <c r="C72" s="33">
        <v>0</v>
      </c>
      <c r="D72" s="33">
        <v>0</v>
      </c>
      <c r="E72" s="33">
        <v>0</v>
      </c>
      <c r="F72" s="33">
        <v>0</v>
      </c>
      <c r="G72" s="34">
        <v>0</v>
      </c>
      <c r="H72" s="34">
        <v>0</v>
      </c>
      <c r="I72" s="34">
        <v>0</v>
      </c>
      <c r="J72" s="34">
        <v>0</v>
      </c>
      <c r="K72" s="80">
        <f t="shared" si="18"/>
        <v>0</v>
      </c>
    </row>
    <row r="73" spans="1:11" ht="15.75" x14ac:dyDescent="0.25">
      <c r="A73" s="111" t="s">
        <v>62</v>
      </c>
      <c r="B73" s="35">
        <f>+B74+B75</f>
        <v>0</v>
      </c>
      <c r="C73" s="35">
        <f t="shared" ref="C73:K73" si="19">+C74+C75</f>
        <v>0</v>
      </c>
      <c r="D73" s="36">
        <f t="shared" si="19"/>
        <v>0</v>
      </c>
      <c r="E73" s="37">
        <f t="shared" si="19"/>
        <v>0</v>
      </c>
      <c r="F73" s="37">
        <f t="shared" si="19"/>
        <v>0</v>
      </c>
      <c r="G73" s="37">
        <f t="shared" si="19"/>
        <v>0</v>
      </c>
      <c r="H73" s="37">
        <f t="shared" si="19"/>
        <v>0</v>
      </c>
      <c r="I73" s="37">
        <f t="shared" si="19"/>
        <v>0</v>
      </c>
      <c r="J73" s="37">
        <f t="shared" si="19"/>
        <v>0</v>
      </c>
      <c r="K73" s="39">
        <f t="shared" si="19"/>
        <v>0</v>
      </c>
    </row>
    <row r="74" spans="1:11" ht="15" customHeight="1" x14ac:dyDescent="0.25">
      <c r="A74" s="109" t="s">
        <v>63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80">
        <f t="shared" ref="K74:K75" si="20">+D74+E74+F74+G74+H74+I74+J74</f>
        <v>0</v>
      </c>
    </row>
    <row r="75" spans="1:11" ht="15.75" customHeight="1" x14ac:dyDescent="0.25">
      <c r="A75" s="109" t="s">
        <v>64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4">
        <v>0</v>
      </c>
      <c r="H75" s="34">
        <v>0</v>
      </c>
      <c r="I75" s="34">
        <v>0</v>
      </c>
      <c r="J75" s="34">
        <v>0</v>
      </c>
      <c r="K75" s="80">
        <f t="shared" si="20"/>
        <v>0</v>
      </c>
    </row>
    <row r="76" spans="1:11" ht="14.25" customHeight="1" x14ac:dyDescent="0.25">
      <c r="A76" s="111" t="s">
        <v>65</v>
      </c>
      <c r="B76" s="39">
        <f>+B77+B78+B79</f>
        <v>0</v>
      </c>
      <c r="C76" s="40">
        <f t="shared" ref="C76:K76" si="21">+C77+C78+C79</f>
        <v>0</v>
      </c>
      <c r="D76" s="41">
        <f t="shared" si="21"/>
        <v>0</v>
      </c>
      <c r="E76" s="36">
        <f t="shared" si="21"/>
        <v>0</v>
      </c>
      <c r="F76" s="36">
        <f t="shared" si="21"/>
        <v>0</v>
      </c>
      <c r="G76" s="36">
        <f t="shared" si="21"/>
        <v>0</v>
      </c>
      <c r="H76" s="36">
        <f t="shared" si="21"/>
        <v>0</v>
      </c>
      <c r="I76" s="36">
        <f t="shared" si="21"/>
        <v>0</v>
      </c>
      <c r="J76" s="36">
        <f t="shared" si="21"/>
        <v>0</v>
      </c>
      <c r="K76" s="112">
        <f t="shared" si="21"/>
        <v>0</v>
      </c>
    </row>
    <row r="77" spans="1:11" ht="15" customHeight="1" x14ac:dyDescent="0.25">
      <c r="A77" s="109" t="s">
        <v>66</v>
      </c>
      <c r="B77" s="34">
        <v>0</v>
      </c>
      <c r="C77" s="34">
        <v>0</v>
      </c>
      <c r="D77" s="33">
        <v>0</v>
      </c>
      <c r="E77" s="33">
        <v>0</v>
      </c>
      <c r="F77" s="34">
        <v>0</v>
      </c>
      <c r="G77" s="33">
        <v>0</v>
      </c>
      <c r="H77" s="33">
        <v>0</v>
      </c>
      <c r="I77" s="33">
        <v>0</v>
      </c>
      <c r="J77" s="33">
        <v>0</v>
      </c>
      <c r="K77" s="80">
        <f t="shared" ref="K77:K79" si="22">+D77+E77+F77+G77+H77+I77+J77</f>
        <v>0</v>
      </c>
    </row>
    <row r="78" spans="1:11" ht="15.75" x14ac:dyDescent="0.25">
      <c r="A78" s="109" t="s">
        <v>67</v>
      </c>
      <c r="B78" s="33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80">
        <f t="shared" si="22"/>
        <v>0</v>
      </c>
    </row>
    <row r="79" spans="1:11" ht="16.5" thickBot="1" x14ac:dyDescent="0.3">
      <c r="A79" s="113" t="s">
        <v>68</v>
      </c>
      <c r="B79" s="114">
        <v>0</v>
      </c>
      <c r="C79" s="114">
        <v>0</v>
      </c>
      <c r="D79" s="114">
        <v>0</v>
      </c>
      <c r="E79" s="114">
        <v>0</v>
      </c>
      <c r="F79" s="114">
        <v>0</v>
      </c>
      <c r="G79" s="114">
        <v>0</v>
      </c>
      <c r="H79" s="114">
        <v>0</v>
      </c>
      <c r="I79" s="114">
        <v>0</v>
      </c>
      <c r="J79" s="114">
        <v>0</v>
      </c>
      <c r="K79" s="115">
        <f t="shared" si="22"/>
        <v>0</v>
      </c>
    </row>
    <row r="80" spans="1:11" ht="14.25" customHeight="1" thickBot="1" x14ac:dyDescent="0.3">
      <c r="A80" s="88" t="s">
        <v>56</v>
      </c>
      <c r="B80" s="89"/>
      <c r="C80" s="90"/>
      <c r="D80" s="42"/>
      <c r="E80" s="42"/>
      <c r="F80" s="42"/>
      <c r="G80" s="42"/>
      <c r="H80" s="42"/>
      <c r="I80" s="42"/>
      <c r="J80" s="75"/>
      <c r="K80" s="134"/>
    </row>
    <row r="81" spans="1:11" ht="15.75" customHeight="1" x14ac:dyDescent="0.25">
      <c r="A81" s="93" t="s">
        <v>69</v>
      </c>
      <c r="B81" s="94">
        <f>+B82+B85+B88</f>
        <v>0</v>
      </c>
      <c r="C81" s="94">
        <f t="shared" ref="C81:K81" si="23">+C82+C85+C88</f>
        <v>0</v>
      </c>
      <c r="D81" s="94">
        <f t="shared" si="23"/>
        <v>0</v>
      </c>
      <c r="E81" s="94">
        <f t="shared" si="23"/>
        <v>0</v>
      </c>
      <c r="F81" s="95">
        <f t="shared" si="23"/>
        <v>0</v>
      </c>
      <c r="G81" s="96">
        <f t="shared" si="23"/>
        <v>0</v>
      </c>
      <c r="H81" s="96">
        <f t="shared" si="23"/>
        <v>0</v>
      </c>
      <c r="I81" s="96">
        <v>0</v>
      </c>
      <c r="J81" s="96">
        <v>0</v>
      </c>
      <c r="K81" s="97">
        <f t="shared" si="23"/>
        <v>0</v>
      </c>
    </row>
    <row r="82" spans="1:11" ht="15.75" customHeight="1" x14ac:dyDescent="0.25">
      <c r="A82" s="98" t="s">
        <v>70</v>
      </c>
      <c r="B82" s="43">
        <f>+B83+B84</f>
        <v>0</v>
      </c>
      <c r="C82" s="44">
        <f t="shared" ref="C82:K82" si="24">+C83+C84</f>
        <v>0</v>
      </c>
      <c r="D82" s="44">
        <f t="shared" si="24"/>
        <v>0</v>
      </c>
      <c r="E82" s="44">
        <f t="shared" si="24"/>
        <v>0</v>
      </c>
      <c r="F82" s="45">
        <f t="shared" si="24"/>
        <v>0</v>
      </c>
      <c r="G82" s="43">
        <f t="shared" si="24"/>
        <v>0</v>
      </c>
      <c r="H82" s="43">
        <f t="shared" si="24"/>
        <v>0</v>
      </c>
      <c r="I82" s="43">
        <v>0</v>
      </c>
      <c r="J82" s="43">
        <v>0</v>
      </c>
      <c r="K82" s="99">
        <f t="shared" si="24"/>
        <v>0</v>
      </c>
    </row>
    <row r="83" spans="1:11" ht="15.75" customHeight="1" x14ac:dyDescent="0.25">
      <c r="A83" s="100" t="s">
        <v>71</v>
      </c>
      <c r="B83" s="46">
        <v>0</v>
      </c>
      <c r="C83" s="46">
        <v>0</v>
      </c>
      <c r="D83" s="46">
        <v>0</v>
      </c>
      <c r="E83" s="46">
        <v>0</v>
      </c>
      <c r="F83" s="47">
        <v>0</v>
      </c>
      <c r="G83" s="48">
        <v>0</v>
      </c>
      <c r="H83" s="48">
        <v>0</v>
      </c>
      <c r="I83" s="48">
        <v>0</v>
      </c>
      <c r="J83" s="48">
        <v>0</v>
      </c>
      <c r="K83" s="80">
        <f t="shared" ref="K83:K84" si="25">+D83+E83+F83+G83+H83+I83+J83</f>
        <v>0</v>
      </c>
    </row>
    <row r="84" spans="1:11" ht="15" customHeight="1" x14ac:dyDescent="0.25">
      <c r="A84" s="100" t="s">
        <v>72</v>
      </c>
      <c r="B84" s="49">
        <v>0</v>
      </c>
      <c r="C84" s="49">
        <v>0</v>
      </c>
      <c r="D84" s="49">
        <v>0</v>
      </c>
      <c r="E84" s="49">
        <v>0</v>
      </c>
      <c r="F84" s="50">
        <v>0</v>
      </c>
      <c r="G84" s="48">
        <v>0</v>
      </c>
      <c r="H84" s="48">
        <v>0</v>
      </c>
      <c r="I84" s="48">
        <v>0</v>
      </c>
      <c r="J84" s="48">
        <v>0</v>
      </c>
      <c r="K84" s="80">
        <f t="shared" si="25"/>
        <v>0</v>
      </c>
    </row>
    <row r="85" spans="1:11" ht="15.75" customHeight="1" x14ac:dyDescent="0.25">
      <c r="A85" s="98" t="s">
        <v>73</v>
      </c>
      <c r="B85" s="43">
        <f>+B86+B87</f>
        <v>0</v>
      </c>
      <c r="C85" s="51">
        <f t="shared" ref="C85:K85" si="26">+C86+C87</f>
        <v>0</v>
      </c>
      <c r="D85" s="51">
        <f t="shared" si="26"/>
        <v>0</v>
      </c>
      <c r="E85" s="43">
        <f t="shared" si="26"/>
        <v>0</v>
      </c>
      <c r="F85" s="52">
        <f t="shared" si="26"/>
        <v>0</v>
      </c>
      <c r="G85" s="43">
        <f t="shared" si="26"/>
        <v>0</v>
      </c>
      <c r="H85" s="43">
        <f t="shared" si="26"/>
        <v>0</v>
      </c>
      <c r="I85" s="43">
        <v>0</v>
      </c>
      <c r="J85" s="43">
        <v>0</v>
      </c>
      <c r="K85" s="58">
        <f t="shared" si="26"/>
        <v>0</v>
      </c>
    </row>
    <row r="86" spans="1:11" ht="16.899999999999999" customHeight="1" x14ac:dyDescent="0.25">
      <c r="A86" s="100" t="s">
        <v>74</v>
      </c>
      <c r="B86" s="46">
        <v>0</v>
      </c>
      <c r="C86" s="48">
        <v>0</v>
      </c>
      <c r="D86" s="48">
        <v>0</v>
      </c>
      <c r="E86" s="46">
        <v>0</v>
      </c>
      <c r="F86" s="53">
        <v>0</v>
      </c>
      <c r="G86" s="48">
        <v>0</v>
      </c>
      <c r="H86" s="48">
        <v>0</v>
      </c>
      <c r="I86" s="48">
        <v>0</v>
      </c>
      <c r="J86" s="48">
        <v>0</v>
      </c>
      <c r="K86" s="80">
        <f t="shared" ref="K86:K87" si="27">+D86+E86+F86+G86+H86+I86+J86</f>
        <v>0</v>
      </c>
    </row>
    <row r="87" spans="1:11" ht="13.9" customHeight="1" x14ac:dyDescent="0.25">
      <c r="A87" s="100" t="s">
        <v>75</v>
      </c>
      <c r="B87" s="54">
        <v>0</v>
      </c>
      <c r="C87" s="54">
        <v>0</v>
      </c>
      <c r="D87" s="54">
        <v>0</v>
      </c>
      <c r="E87" s="54">
        <v>0</v>
      </c>
      <c r="F87" s="55">
        <v>0</v>
      </c>
      <c r="G87" s="48">
        <v>0</v>
      </c>
      <c r="H87" s="48">
        <v>0</v>
      </c>
      <c r="I87" s="48">
        <v>0</v>
      </c>
      <c r="J87" s="48">
        <v>0</v>
      </c>
      <c r="K87" s="80">
        <f t="shared" si="27"/>
        <v>0</v>
      </c>
    </row>
    <row r="88" spans="1:11" ht="14.45" customHeight="1" x14ac:dyDescent="0.25">
      <c r="A88" s="101" t="s">
        <v>76</v>
      </c>
      <c r="B88" s="43">
        <f>+B89</f>
        <v>0</v>
      </c>
      <c r="C88" s="43">
        <f t="shared" ref="C88:K88" si="28">+C89</f>
        <v>0</v>
      </c>
      <c r="D88" s="43">
        <f t="shared" si="28"/>
        <v>0</v>
      </c>
      <c r="E88" s="43">
        <f t="shared" si="28"/>
        <v>0</v>
      </c>
      <c r="F88" s="52">
        <f t="shared" si="28"/>
        <v>0</v>
      </c>
      <c r="G88" s="43">
        <v>0</v>
      </c>
      <c r="H88" s="43">
        <v>0</v>
      </c>
      <c r="I88" s="43">
        <v>0</v>
      </c>
      <c r="J88" s="43">
        <v>0</v>
      </c>
      <c r="K88" s="99">
        <f t="shared" si="28"/>
        <v>0</v>
      </c>
    </row>
    <row r="89" spans="1:11" ht="13.9" customHeight="1" x14ac:dyDescent="0.25">
      <c r="A89" s="102" t="s">
        <v>77</v>
      </c>
      <c r="B89" s="56">
        <v>0</v>
      </c>
      <c r="C89" s="56">
        <v>0</v>
      </c>
      <c r="D89" s="56">
        <v>0</v>
      </c>
      <c r="E89" s="56">
        <v>0</v>
      </c>
      <c r="F89" s="57">
        <v>0</v>
      </c>
      <c r="G89" s="48">
        <v>0</v>
      </c>
      <c r="H89" s="48">
        <v>0</v>
      </c>
      <c r="I89" s="48">
        <v>0</v>
      </c>
      <c r="J89" s="48">
        <v>0</v>
      </c>
      <c r="K89" s="80">
        <f t="shared" ref="K89" si="29">+D89+E89+F89+G89+H89+I89+J89</f>
        <v>0</v>
      </c>
    </row>
    <row r="90" spans="1:11" ht="16.149999999999999" customHeight="1" thickBot="1" x14ac:dyDescent="0.3">
      <c r="A90" s="103" t="s">
        <v>78</v>
      </c>
      <c r="B90" s="104">
        <f>+B81</f>
        <v>0</v>
      </c>
      <c r="C90" s="105">
        <f t="shared" ref="C90:K90" si="30">+C81</f>
        <v>0</v>
      </c>
      <c r="D90" s="104">
        <f t="shared" si="30"/>
        <v>0</v>
      </c>
      <c r="E90" s="106">
        <f t="shared" si="30"/>
        <v>0</v>
      </c>
      <c r="F90" s="107">
        <f t="shared" si="30"/>
        <v>0</v>
      </c>
      <c r="G90" s="105">
        <v>0</v>
      </c>
      <c r="H90" s="105">
        <v>0</v>
      </c>
      <c r="I90" s="105">
        <v>0</v>
      </c>
      <c r="J90" s="105">
        <v>0</v>
      </c>
      <c r="K90" s="108">
        <f t="shared" si="30"/>
        <v>0</v>
      </c>
    </row>
    <row r="91" spans="1:11" ht="15" customHeight="1" thickBot="1" x14ac:dyDescent="0.3">
      <c r="A91" s="91" t="s">
        <v>79</v>
      </c>
      <c r="B91" s="59">
        <f t="shared" ref="B91" si="31">B67</f>
        <v>707103172</v>
      </c>
      <c r="C91" s="59">
        <f>C67</f>
        <v>726863142</v>
      </c>
      <c r="D91" s="92">
        <f>D67</f>
        <v>47520018.649999999</v>
      </c>
      <c r="E91" s="92">
        <f>+E67</f>
        <v>48994651.360000007</v>
      </c>
      <c r="F91" s="92">
        <f t="shared" ref="F91:K91" si="32">+F67</f>
        <v>53533407.859999999</v>
      </c>
      <c r="G91" s="59">
        <f t="shared" si="32"/>
        <v>50900883.500000007</v>
      </c>
      <c r="H91" s="60">
        <f t="shared" si="32"/>
        <v>54451927.530000001</v>
      </c>
      <c r="I91" s="60">
        <f t="shared" si="32"/>
        <v>90170767.200000033</v>
      </c>
      <c r="J91" s="60">
        <f t="shared" si="32"/>
        <v>57712530.459999993</v>
      </c>
      <c r="K91" s="135">
        <f t="shared" si="32"/>
        <v>403284186.56</v>
      </c>
    </row>
    <row r="92" spans="1:11" ht="15.75" customHeight="1" x14ac:dyDescent="0.25">
      <c r="A92" s="61" t="s">
        <v>94</v>
      </c>
      <c r="B92" s="5"/>
      <c r="C92" s="5"/>
      <c r="D92" s="6"/>
      <c r="E92" s="6"/>
      <c r="F92" s="6"/>
      <c r="G92" s="6"/>
      <c r="H92" s="6"/>
      <c r="I92" s="6"/>
      <c r="J92" s="6"/>
      <c r="K92" s="3"/>
    </row>
    <row r="93" spans="1:11" ht="12.75" customHeight="1" x14ac:dyDescent="0.25">
      <c r="A93" s="61" t="s">
        <v>102</v>
      </c>
      <c r="B93" s="6"/>
      <c r="C93" s="6"/>
      <c r="D93" s="6"/>
      <c r="E93" s="6"/>
      <c r="F93" s="6"/>
      <c r="G93" s="6"/>
      <c r="H93" s="6"/>
      <c r="I93" s="6"/>
      <c r="J93" s="6"/>
      <c r="K93" s="3"/>
    </row>
    <row r="94" spans="1:11" ht="15.75" x14ac:dyDescent="0.25">
      <c r="A94" s="61" t="s">
        <v>103</v>
      </c>
      <c r="B94" s="6"/>
      <c r="C94" s="6"/>
      <c r="D94" s="6"/>
      <c r="E94" s="6"/>
      <c r="F94" s="6"/>
      <c r="G94" s="6"/>
      <c r="H94" s="6"/>
      <c r="I94" s="6"/>
      <c r="J94" s="6"/>
      <c r="K94" s="3"/>
    </row>
    <row r="95" spans="1:11" ht="15.75" x14ac:dyDescent="0.25">
      <c r="A95" s="62"/>
      <c r="B95" s="6"/>
      <c r="C95" s="6"/>
      <c r="D95" s="6"/>
      <c r="E95" s="6"/>
      <c r="F95" s="6"/>
      <c r="G95" s="6"/>
      <c r="H95" s="6"/>
      <c r="I95" s="6"/>
      <c r="J95" s="6"/>
      <c r="K95" s="3"/>
    </row>
    <row r="96" spans="1:11" ht="15.75" x14ac:dyDescent="0.25">
      <c r="A96" s="62"/>
      <c r="B96" s="6"/>
      <c r="C96" s="6"/>
      <c r="D96" s="6"/>
      <c r="E96" s="6"/>
      <c r="F96" s="6"/>
      <c r="G96" s="6"/>
      <c r="H96" s="6"/>
      <c r="I96" s="6"/>
      <c r="J96" s="6"/>
      <c r="K96" s="3"/>
    </row>
    <row r="97" spans="1:11" ht="7.5" customHeight="1" x14ac:dyDescent="0.25">
      <c r="A97" s="63"/>
      <c r="B97" s="64"/>
      <c r="C97" s="64"/>
      <c r="D97" s="5"/>
      <c r="E97" s="5"/>
      <c r="F97" s="5"/>
      <c r="G97" s="5"/>
      <c r="H97" s="5"/>
      <c r="I97" s="5"/>
      <c r="J97" s="5"/>
      <c r="K97" s="3"/>
    </row>
    <row r="98" spans="1:11" ht="4.5" customHeight="1" x14ac:dyDescent="0.25">
      <c r="B98" s="3"/>
      <c r="D98" s="3"/>
      <c r="E98" s="3"/>
      <c r="F98" s="3"/>
      <c r="G98" s="3"/>
      <c r="H98" s="3"/>
      <c r="I98" s="3"/>
      <c r="J98" s="3"/>
      <c r="K98" s="3"/>
    </row>
    <row r="99" spans="1:11" ht="20.25" customHeight="1" x14ac:dyDescent="0.25">
      <c r="A99" t="s">
        <v>95</v>
      </c>
      <c r="B99" t="s">
        <v>96</v>
      </c>
      <c r="K99" s="3"/>
    </row>
    <row r="100" spans="1:11" x14ac:dyDescent="0.25">
      <c r="A100" s="65" t="s">
        <v>97</v>
      </c>
      <c r="B100" s="66" t="s">
        <v>98</v>
      </c>
      <c r="C100" s="66"/>
      <c r="D100" s="66"/>
      <c r="K100" s="3"/>
    </row>
    <row r="101" spans="1:11" ht="15.75" x14ac:dyDescent="0.25">
      <c r="A101" s="67" t="s">
        <v>99</v>
      </c>
      <c r="B101" t="s">
        <v>100</v>
      </c>
      <c r="E101" s="68"/>
      <c r="F101" s="68"/>
      <c r="G101" s="68"/>
      <c r="H101" s="68"/>
      <c r="I101" s="68"/>
      <c r="J101" s="68"/>
      <c r="K101" s="3"/>
    </row>
    <row r="104" spans="1:11" x14ac:dyDescent="0.25">
      <c r="B104" s="3"/>
      <c r="K104" s="3"/>
    </row>
    <row r="105" spans="1:11" x14ac:dyDescent="0.25">
      <c r="K105" s="3"/>
    </row>
    <row r="106" spans="1:11" x14ac:dyDescent="0.25">
      <c r="E106" s="69"/>
      <c r="F106" s="69"/>
      <c r="G106" s="69"/>
      <c r="H106" s="69"/>
      <c r="I106" s="69"/>
      <c r="J106" s="69"/>
      <c r="K106" s="3"/>
    </row>
    <row r="107" spans="1:11" ht="15" customHeight="1" x14ac:dyDescent="0.25">
      <c r="E107" s="70"/>
      <c r="F107" s="70"/>
      <c r="G107" s="70"/>
      <c r="H107" s="70"/>
      <c r="I107" s="70"/>
      <c r="J107" s="70"/>
      <c r="K107" s="3"/>
    </row>
    <row r="108" spans="1:11" x14ac:dyDescent="0.25">
      <c r="D108" s="71"/>
      <c r="E108" s="71"/>
      <c r="F108" s="71"/>
      <c r="G108" s="71"/>
      <c r="H108" s="71"/>
      <c r="I108" s="71"/>
      <c r="J108" s="71"/>
      <c r="K108" s="3"/>
    </row>
    <row r="109" spans="1:1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5">
      <c r="B111" s="3"/>
      <c r="C111" s="3"/>
      <c r="D111" s="3"/>
      <c r="E111" s="3"/>
      <c r="F111" s="3"/>
      <c r="G111" s="3"/>
      <c r="H111" s="3"/>
      <c r="I111" s="3"/>
      <c r="J111" s="3"/>
    </row>
    <row r="112" spans="1:11" x14ac:dyDescent="0.25">
      <c r="B112" s="3"/>
      <c r="C112" s="3"/>
      <c r="D112" s="3"/>
      <c r="E112" s="3"/>
      <c r="F112" s="3"/>
      <c r="G112" s="3"/>
      <c r="H112" s="3"/>
      <c r="I112" s="3"/>
      <c r="J112" s="3"/>
    </row>
    <row r="113" spans="2:10" x14ac:dyDescent="0.25">
      <c r="B113" s="3"/>
      <c r="C113" s="3"/>
      <c r="D113" s="3"/>
      <c r="E113" s="3"/>
      <c r="F113" s="3"/>
      <c r="G113" s="3"/>
      <c r="H113" s="3"/>
      <c r="I113" s="3"/>
      <c r="J113" s="3"/>
    </row>
  </sheetData>
  <mergeCells count="11">
    <mergeCell ref="A10:K10"/>
    <mergeCell ref="A12:A13"/>
    <mergeCell ref="B12:B13"/>
    <mergeCell ref="C12:C13"/>
    <mergeCell ref="D12:K12"/>
    <mergeCell ref="A9:K9"/>
    <mergeCell ref="D1:D3"/>
    <mergeCell ref="A5:K5"/>
    <mergeCell ref="A6:K6"/>
    <mergeCell ref="A7:K7"/>
    <mergeCell ref="A8:K8"/>
  </mergeCells>
  <printOptions horizontalCentered="1"/>
  <pageMargins left="0" right="0" top="0" bottom="0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2025-08-05T13:54:49Z</cp:lastPrinted>
  <dcterms:created xsi:type="dcterms:W3CDTF">2025-08-01T15:43:29Z</dcterms:created>
  <dcterms:modified xsi:type="dcterms:W3CDTF">2025-08-05T19:01:26Z</dcterms:modified>
</cp:coreProperties>
</file>