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Usuario\Desktop\"/>
    </mc:Choice>
  </mc:AlternateContent>
  <xr:revisionPtr revIDLastSave="0" documentId="8_{F64E831A-8968-4789-AE02-4D627103066C}" xr6:coauthVersionLast="47" xr6:coauthVersionMax="47" xr10:uidLastSave="{00000000-0000-0000-0000-000000000000}"/>
  <bookViews>
    <workbookView xWindow="-120" yWindow="-120" windowWidth="20730" windowHeight="11040" firstSheet="1" activeTab="1" xr2:uid="{7B894EE0-B3AC-44E6-AE61-707FB6013476}"/>
  </bookViews>
  <sheets>
    <sheet name="BALANCE" sheetId="7" r:id="rId1"/>
    <sheet name="DESEMBOLSO AGOSTO" sheetId="1" r:id="rId2"/>
    <sheet name="REPORTE SUPLIDORES AGOSTO" sheetId="5" r:id="rId3"/>
  </sheets>
  <externalReferences>
    <externalReference r:id="rId4"/>
    <externalReference r:id="rId5"/>
  </externalReferences>
  <definedNames>
    <definedName name="_xlnm._FilterDatabase" localSheetId="2" hidden="1">'REPORTE SUPLIDORES AGOSTO'!$A$9:$H$61</definedName>
    <definedName name="_xlnm.Print_Area" localSheetId="1">'DESEMBOLSO AGOSTO'!$A$1:$E$65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57" i="7" l="1"/>
  <c r="E47" i="7"/>
  <c r="E50" i="7" s="1"/>
  <c r="E59" i="7" s="1"/>
  <c r="I38" i="7"/>
  <c r="E30" i="7"/>
  <c r="E31" i="7" s="1"/>
  <c r="H29" i="7"/>
  <c r="H30" i="7" s="1"/>
  <c r="H31" i="7" s="1"/>
  <c r="I31" i="7" s="1"/>
  <c r="E29" i="7"/>
  <c r="J28" i="7"/>
  <c r="O18" i="7"/>
  <c r="L18" i="7"/>
  <c r="M18" i="7" s="1"/>
  <c r="P18" i="7" s="1"/>
  <c r="K18" i="7"/>
  <c r="E18" i="7" s="1"/>
  <c r="E21" i="7" s="1"/>
  <c r="E33" i="7" s="1"/>
  <c r="G60" i="7" s="1"/>
  <c r="E17" i="7"/>
  <c r="E16" i="7"/>
  <c r="L15" i="7"/>
  <c r="F67" i="1" l="1"/>
  <c r="G23" i="1"/>
  <c r="G26" i="1"/>
  <c r="G35" i="1"/>
  <c r="G38" i="1"/>
  <c r="G37" i="1"/>
  <c r="G40" i="1"/>
  <c r="G44" i="1"/>
  <c r="G46" i="1"/>
  <c r="G50" i="1"/>
  <c r="G51" i="1"/>
  <c r="G54" i="1"/>
  <c r="G53" i="1"/>
  <c r="G52" i="1"/>
  <c r="G60" i="1"/>
  <c r="G57" i="1"/>
  <c r="C58" i="1" l="1"/>
  <c r="G61" i="5"/>
  <c r="F40" i="5"/>
  <c r="F19" i="5"/>
  <c r="F20" i="5" s="1"/>
  <c r="E67" i="1" l="1"/>
  <c r="B67" i="1"/>
  <c r="A67" i="1"/>
  <c r="A66" i="1"/>
  <c r="E65" i="1"/>
  <c r="C65" i="1"/>
  <c r="B65" i="1"/>
  <c r="A65" i="1"/>
  <c r="E64" i="1"/>
  <c r="C64" i="1"/>
  <c r="B64" i="1"/>
  <c r="A64" i="1"/>
  <c r="E63" i="1"/>
  <c r="C63" i="1"/>
  <c r="B63" i="1"/>
  <c r="A63" i="1"/>
  <c r="E62" i="1"/>
  <c r="C62" i="1"/>
  <c r="B62" i="1"/>
  <c r="A62" i="1"/>
  <c r="E61" i="1"/>
  <c r="C61" i="1"/>
  <c r="B61" i="1"/>
  <c r="A61" i="1"/>
  <c r="E60" i="1"/>
  <c r="B60" i="1"/>
  <c r="A60" i="1"/>
  <c r="E59" i="1"/>
  <c r="C59" i="1"/>
  <c r="B59" i="1"/>
  <c r="A59" i="1"/>
  <c r="E58" i="1"/>
  <c r="B58" i="1"/>
  <c r="A58" i="1"/>
  <c r="E57" i="1"/>
  <c r="B57" i="1"/>
  <c r="A57" i="1"/>
  <c r="E56" i="1"/>
  <c r="C56" i="1"/>
  <c r="B56" i="1"/>
  <c r="A56" i="1"/>
  <c r="E55" i="1"/>
  <c r="C55" i="1"/>
  <c r="B55" i="1"/>
  <c r="A55" i="1"/>
  <c r="E54" i="1"/>
  <c r="B54" i="1"/>
  <c r="A54" i="1"/>
  <c r="E53" i="1"/>
  <c r="B53" i="1"/>
  <c r="A53" i="1"/>
  <c r="E52" i="1"/>
  <c r="B52" i="1"/>
  <c r="A52" i="1"/>
  <c r="E51" i="1"/>
  <c r="B51" i="1"/>
  <c r="A51" i="1"/>
  <c r="E50" i="1"/>
  <c r="B50" i="1"/>
  <c r="A50" i="1"/>
  <c r="E49" i="1"/>
  <c r="C49" i="1"/>
  <c r="B49" i="1"/>
  <c r="A49" i="1"/>
  <c r="E48" i="1"/>
  <c r="C48" i="1"/>
  <c r="B48" i="1"/>
  <c r="A48" i="1"/>
  <c r="E47" i="1"/>
  <c r="C47" i="1"/>
  <c r="B47" i="1"/>
  <c r="A47" i="1"/>
  <c r="E46" i="1"/>
  <c r="B46" i="1"/>
  <c r="A46" i="1"/>
  <c r="E45" i="1"/>
  <c r="C45" i="1"/>
  <c r="B45" i="1"/>
  <c r="A45" i="1"/>
  <c r="E44" i="1"/>
  <c r="B44" i="1"/>
  <c r="A44" i="1"/>
  <c r="E43" i="1"/>
  <c r="C43" i="1"/>
  <c r="B43" i="1"/>
  <c r="A43" i="1"/>
  <c r="E42" i="1"/>
  <c r="C42" i="1"/>
  <c r="B42" i="1"/>
  <c r="A42" i="1"/>
  <c r="E41" i="1"/>
  <c r="C41" i="1"/>
  <c r="B41" i="1"/>
  <c r="A41" i="1"/>
  <c r="E40" i="1"/>
  <c r="B40" i="1"/>
  <c r="A40" i="1"/>
  <c r="E39" i="1"/>
  <c r="C39" i="1"/>
  <c r="B39" i="1"/>
  <c r="A39" i="1"/>
  <c r="E38" i="1"/>
  <c r="B38" i="1"/>
  <c r="A38" i="1"/>
  <c r="E37" i="1"/>
  <c r="B37" i="1"/>
  <c r="A37" i="1"/>
  <c r="E36" i="1"/>
  <c r="C36" i="1"/>
  <c r="B36" i="1"/>
  <c r="A36" i="1"/>
  <c r="E35" i="1"/>
  <c r="B35" i="1"/>
  <c r="A35" i="1"/>
  <c r="E34" i="1"/>
  <c r="C34" i="1"/>
  <c r="B34" i="1"/>
  <c r="A34" i="1"/>
  <c r="E33" i="1"/>
  <c r="C33" i="1"/>
  <c r="B33" i="1"/>
  <c r="A33" i="1"/>
  <c r="E32" i="1"/>
  <c r="C32" i="1"/>
  <c r="B32" i="1"/>
  <c r="A32" i="1"/>
  <c r="E31" i="1"/>
  <c r="C31" i="1"/>
  <c r="B31" i="1"/>
  <c r="A31" i="1"/>
  <c r="E30" i="1"/>
  <c r="C30" i="1"/>
  <c r="B30" i="1"/>
  <c r="A30" i="1"/>
  <c r="C29" i="1"/>
  <c r="A29" i="1"/>
  <c r="E28" i="1"/>
  <c r="C28" i="1"/>
  <c r="B28" i="1"/>
  <c r="A28" i="1"/>
  <c r="E27" i="1"/>
  <c r="C27" i="1"/>
  <c r="B27" i="1"/>
  <c r="A27" i="1"/>
  <c r="E26" i="1"/>
  <c r="B26" i="1"/>
  <c r="A26" i="1"/>
  <c r="E25" i="1"/>
  <c r="C25" i="1"/>
  <c r="B25" i="1"/>
  <c r="A25" i="1"/>
  <c r="E24" i="1"/>
  <c r="C24" i="1"/>
  <c r="B24" i="1"/>
  <c r="A24" i="1"/>
  <c r="E23" i="1"/>
  <c r="B23" i="1"/>
  <c r="A23" i="1"/>
  <c r="E22" i="1"/>
  <c r="C22" i="1"/>
  <c r="B22" i="1"/>
  <c r="A22" i="1"/>
  <c r="E21" i="1"/>
  <c r="C21" i="1"/>
  <c r="B21" i="1"/>
  <c r="A21" i="1"/>
  <c r="E20" i="1"/>
  <c r="C20" i="1"/>
  <c r="B20" i="1"/>
  <c r="A20" i="1"/>
  <c r="E19" i="1"/>
  <c r="C19" i="1"/>
  <c r="B19" i="1"/>
  <c r="A19" i="1"/>
  <c r="E18" i="1"/>
  <c r="C18" i="1"/>
  <c r="B18" i="1"/>
  <c r="A18" i="1"/>
  <c r="E17" i="1"/>
  <c r="E68" i="1" s="1"/>
  <c r="C17" i="1"/>
  <c r="B17" i="1"/>
  <c r="A17" i="1"/>
</calcChain>
</file>

<file path=xl/sharedStrings.xml><?xml version="1.0" encoding="utf-8"?>
<sst xmlns="http://schemas.openxmlformats.org/spreadsheetml/2006/main" count="380" uniqueCount="290">
  <si>
    <t>RELACIÓN DE DESEMBOLSOS AGOSTO 2024</t>
  </si>
  <si>
    <t>VALORES EN RD$</t>
  </si>
  <si>
    <t>FECHA</t>
  </si>
  <si>
    <t>LIBRAMIENTOS</t>
  </si>
  <si>
    <t>SUPLIDORES</t>
  </si>
  <si>
    <t>CONCEPTO</t>
  </si>
  <si>
    <t>MONTO</t>
  </si>
  <si>
    <t xml:space="preserve">VIATICOS PARA LA SRA. MARIANELA SALLENT, DIRECTORA GENERAL DE BELLAS ARTES, QUIEN ASISTIO A LA REUNION CON FUNCIONARIOS DE LA UNIVERSIDAD AUTONOMA DE SANTO DOMINGO </t>
  </si>
  <si>
    <t>PAGO VIATICOS A  COLABORADORES QUE VIAJARON A LA ESCUELA DE BELLAS ARTES DE SANTIAGO, PARA DAR SEGUIMIENTO A LOS TRABAJOS DE INFRAESTRUCTURA</t>
  </si>
  <si>
    <t>PAGO  POR SERVICIO DE TELEFONO (FLOTA) DEL PALACIO DE BELLAS ARTES, MES DE JULIO 2024.</t>
  </si>
  <si>
    <t>PAGO POR ALQUILER DE LOCAL COMERCIAL CALLE LA CRUZ, CORRESPONDIENTE A AGOSTO 2024.</t>
  </si>
  <si>
    <t>PAGO VIATICOS A LOS COLABORADORES QUE VIAJARON A LA CIUDAD DE SANTIAGO, EL 23 DE JULIO 2024, PARA LA FIRMA DEL ACUERDO CON EL CENTRO CULTURAL LEON.</t>
  </si>
  <si>
    <t>PAGO POR SERVICIO DE ENERGIA ELECTRICA DE LAS ESCUELAS DE BELLAS ARTES EN SAN CRISTOBAL, ELILA MENA, SAN JUAN, Y EL CONSERVATORIO NAC. DE MUSICA, PERIODO JUNIO-JULIO/2024.</t>
  </si>
  <si>
    <t>PAGO POR SERVICIO ENERGIA ELECTRICA DEL PALACIO DE BELLAS ARTES Y LA ESCUELA NACIONAL DE ARTES VISUALES, PERIODO JUNIO-JULIO/2024.</t>
  </si>
  <si>
    <t>PAGO  POR SERVICIO RECOGIDA DE BASURA, DE LA ESCUELA NACIONAL DE DANZA, DIRECCION GENERAL DE BELLAS ARTES Y ESCUELA NACIONAL DE ARTES VISUALES, MES JULIO 2024.</t>
  </si>
  <si>
    <t>1698</t>
  </si>
  <si>
    <t>PAGO VIATICOS A LOS COLABORADORES QUE VIAJARON A LA ESCUELA BELLAS ARTES DE LA VEGA, PARA EL TRASLADO DE MOBILIARIO, EL PASADO 15 DE JULIO 2024.</t>
  </si>
  <si>
    <t>PAGO POR SERVICIO RECOGIDA DE BASURA, DE LA ESCUELA NACIONAL DE DANZA, DIRECCION GENERAL DE BELLAS ARTES Y ESCUELA NACIONAL DE ARTES VISUALES, MES AGOSTO 2024.</t>
  </si>
  <si>
    <t>PAGO POR SERVICIO TELEFONICO DEL CONSERVATORIO NACIONAL DE MUSICA MES DE JULIO 2024.</t>
  </si>
  <si>
    <t>PAGO  POR SEGURO MEDICO COMPLEMENTARIO DEL PERSONAL DE ESTA DGBA Y SUS DEPENDENCIAS, CORRESPONDIENTE AGOSTO 2024.</t>
  </si>
  <si>
    <t>PAGO POR SERVICIO DE ENERGIA ELECTRICA DE LAS ESCUELAS DE BELLAS ARTES DE PUERTO PLATA, MOCA, COTUI Y SAN FCO. DE MACORIS, MES DE AGOSTO 2024.</t>
  </si>
  <si>
    <t>PAGO POR SERVICIO DE SUMINISTRO E INSTALACION DE CERAMICA EUROPEA DE ALTA CALIDAD PARA LA PARTE NORTE (ENTRADA DE COLABORADORES) DEL PALACIO DE BELLAS ARTES, INCLUYE DEMOLICION Y BOTE DE LA CERAMICA EXISTENTE.</t>
  </si>
  <si>
    <t>PAGO POR SEGURO MEDICO COMPLEMENTARIO DEL PERSONAL DE ESTA DGBA Y SUS DEPENDENCIAS, CORRESPONDIENTE AGOSTO 2024.</t>
  </si>
  <si>
    <t>PAGO POR COMPRA DE ADOQUINES DE CONCRETO (LADRILLOS DE CEMENTO) DE 120 m2   PARA SER UTILIZADOS EN EL PISO FRONTAL DEL LADO NORTE DEL CUARTO PALACIO DE BELLAS ARTES.</t>
  </si>
  <si>
    <t>PAGO  POR PARTICIPACION AL CURSO TALLER "BIENESTAR Y FELICIDAD ORGANIZACIONAL" A SRA. LISSETTE ONAIRA ALFAU COSTE FUE EFECTUADA LOS DIAS 11, 18 Y 25  DE ABRIL Y 02 DE MAYO DEL 2024.</t>
  </si>
  <si>
    <t>PAGO  POR SUMINISTRO E INSTALACION DE TECHO EN ALUZINC EN DOS HUECOS DE DIMENSIONES DE 6.0 X 5.0 Mt Y 6.0 X 4.0 MT CON CAÑOS CON ESTRUCTURA METALICA DE TUBOS CUADRADOS GALVANIZADOS  2 PULGADAS.</t>
  </si>
  <si>
    <t>PAGO VIATICOS A SR. GABRIEL BRENS SALDAÑA QUIEN VIAJO A ALTAMIRA DE PUERTO PLATA PARA EL SEPELIO DEL PADRE DE UN COLABORADOR DE ESTA INSTITUCION EL DIA 24 DE JULIO 2024</t>
  </si>
  <si>
    <t>PAGO  POR COMPRA DE PAQUETE CAFE DE UNA (1) LIBRA Y CREMORA DE 650 GRAMOS, PARA SER UTILIZADOS EN ESTA INSTITUCION.</t>
  </si>
  <si>
    <t>PAGO POR SERVICIO DE ASEO URBANO A LA ESCUELA DE BELLAS ARTES EN SANTIAGO, MES DE AGOSTO /2024.</t>
  </si>
  <si>
    <t>PAGO POR SERVICIO DE JARDINERIA DEL EDIFICIO DE LAS ESCUELAS, CONSERVATORIO NACIONAL DE MUSICA Y EL PALACIO DE BELLAS ARTES.</t>
  </si>
  <si>
    <t>PAGO DE VIATICOS PARA EL COLABORADOR MIGUEL ORTIZ, QUIEN VIAJARA A SANTIAGO DE LOS CABALLEROS, PARA TRANSPORTAR A LAS PERSONAS QUE ASISTIRAN A LA INAUGURACION DE LA ESCUELA DE BELLAS ARTES SANTIAGO, EL DIA 10 AGOSTO 2024.</t>
  </si>
  <si>
    <t>PAGO  POR COMPRA DE SILLON EJECUTIVO REFORZADO, COLOR NEGRO, SER UTILIZADO EN ESTA INSTITUCION.</t>
  </si>
  <si>
    <t>PAGO POR COMPRA DE ESCRITORIO EJECUTIVO, ARCHIVO DE 3 GAVETA Y MUEBLE BAJO CON PUERTA, PARA SER UTILIZADO EN ESTA INSTITUCION.</t>
  </si>
  <si>
    <t>PAGO POR SERVICIO DE RENTA DE FOTOCOPIADORAS E IMPRESORAS, PARA ESTA DIRECCION GENERAL DE BELLAS ARTES.</t>
  </si>
  <si>
    <t>PAGO POR ADQUISICION DE BOTELLONES VACIOS, FARDOS DE BOTELLA AGUA DE CONSUMO, Y LLENADO DE BOTELLONES DE AGUA CONSUMO PARA USO EN EL PALACIO DE BELLAS ARTES Y SUS DEPENDENCIAS.</t>
  </si>
  <si>
    <t>PAGO  POR SERVICIO TELEFONICO DEL PALACIO DE BELLAS ARTES, MES AGOSTO 2024.</t>
  </si>
  <si>
    <t>PAGO FACTs. Nos. B1500000241, 248, 242 Y 259, POR IMPRESION DE BANNER, BROUCHURES, LOGO PARA CAMISETAS, BOTONES, STICKER PARA COLOCAR EL NOMBRE DEL DONADOR,  Y LETREROS ACRILICO, SOLICITADO POR ESTA INSTITUCION.</t>
  </si>
  <si>
    <t>PAGO POR SERVICIO TELEFONICO DE LA ESCUELA NAC. DE ARTES VISUALES, CORRESP. JULIO Y AGOSTO 2024.</t>
  </si>
  <si>
    <t>PAGO POR ADQUISICION DE CAJA DE MARCADORES P/PIZARRA COLORES SURTIDOS, BINDER CLIP, SACAGRAPAS, LIBRETA RAYADA, CINTAS ADHESIVAS, BORRADOR PARA PIZARRA BLANCA, PARA USO DEL PALACIO DE BELLAS ARTES.</t>
  </si>
  <si>
    <t>PAGO VIATICOS A COLABORADORES QUIENES VIAJARAN A PUERTO PLATA PARA DAR SEGUIMIENTO A LOS TRABAJOS DE INFRAESTRUCTURAS DE LA ESCUELA, EL DIA 27 DE AGOSTO 2024.</t>
  </si>
  <si>
    <t>PAGO FACT. No. E450000052866, POR SERVICIO DE TELEFONO (FLOTA) DEL PALACIO DE BELLAS ARTES, MES DE AGOSTO 2024.</t>
  </si>
  <si>
    <t>PAGO VIATICOS A LA DIRECTORA GENERAL QUIEN VIAJO A LA ESCUELA DE BELLAS ARTES EN PUERTO PLATA LOS DIAS 22 Y 23 AGOSTO 2024</t>
  </si>
  <si>
    <t>PAGO VIATICOS A COLABORADORES QUIENES VIAJARON EL DIA FERIADO Y DIA NO LABORABLES PARA TRANSPORTAR AL PROFESOR HUGO LAYER, INVITADO DESDE FRANCIA PARA REALIZAR ACTIVIDADES RELACIONADAS A LOS TALLERES Y CLASE DE DANZA</t>
  </si>
  <si>
    <t>PAGO POR SERVICIO TELEFONICO DEL CONSERVATORIO NACIONAL DE MUSICA MES DE AGOSTO 2024.</t>
  </si>
  <si>
    <t>1957</t>
  </si>
  <si>
    <t>HUGO LAYER</t>
  </si>
  <si>
    <t>PAGO AL PRIMER BAILARIN  DE LA COMPAÑIA DE BALLET DE BIARRITZ, FRANCIA, PARA DAR CLASES MAGISTRALES AL BALLET NACIONAL DOM., QUE FUERON IMPARTIDAS EN EL EDIFICIO ESCUELAS BELLAS ARTES, LOS DIAS 19 AL 23 DE AGOSTO 2024.</t>
  </si>
  <si>
    <t>PAGO POR SERVICIO DE IMPRESIONES PLACA ENMARCADA SIDERAL DORADA C/METAL 21X23 PULGADAS P452/REF. 522-734 PANA Y 612 BOLETA TEATRO KABUKI.</t>
  </si>
  <si>
    <t>BALANCE AL 31  DE  AGOSTO,2024.</t>
  </si>
  <si>
    <t>Licda. Gisselle Montilla</t>
  </si>
  <si>
    <t xml:space="preserve">Licda. Virginia D Oleo. </t>
  </si>
  <si>
    <t>Contadora Division de Presupuesto</t>
  </si>
  <si>
    <t xml:space="preserve">  Encargada Division de  Presupuesto</t>
  </si>
  <si>
    <t>Licda. Austria  Taveras Castillo</t>
  </si>
  <si>
    <t xml:space="preserve">  Lic.Sandra Y. Ramirez Cubilete </t>
  </si>
  <si>
    <t>Encargada Departamento Contabilidad</t>
  </si>
  <si>
    <t xml:space="preserve">  Directora Administrativa y Financiera </t>
  </si>
  <si>
    <t>RELACIÓN DE FACTURAS RECIBIDAS DE PROVEEDORES DE BIENES Y SERVICIOS</t>
  </si>
  <si>
    <t>CORRESPONDIENTE AL MES DE AGOSTO,2024</t>
  </si>
  <si>
    <t>Fecha de Registro</t>
  </si>
  <si>
    <t>R.N.C</t>
  </si>
  <si>
    <t>No. Factura o Comprobante</t>
  </si>
  <si>
    <t>Nombre del Proveedor</t>
  </si>
  <si>
    <t>Concepto</t>
  </si>
  <si>
    <t>Calificación Objetal</t>
  </si>
  <si>
    <t>Monto de la deuda RD$</t>
  </si>
  <si>
    <t>Fecha límite de pago</t>
  </si>
  <si>
    <t>B1500054424</t>
  </si>
  <si>
    <t>221-7</t>
  </si>
  <si>
    <t>B1500054431</t>
  </si>
  <si>
    <t>B1500054422</t>
  </si>
  <si>
    <t>B1500054423</t>
  </si>
  <si>
    <t>B1500002449</t>
  </si>
  <si>
    <t>All Office Solutions,SRL</t>
  </si>
  <si>
    <t>Contratación de servicios de impresión de documentos de esta institución.</t>
  </si>
  <si>
    <t>225-3</t>
  </si>
  <si>
    <t>132108078</t>
  </si>
  <si>
    <t>B1500000491</t>
  </si>
  <si>
    <t>Briztlantica,SRL</t>
  </si>
  <si>
    <t xml:space="preserve">Adquisición de articulos comestibles para la Direccion General de Bellas Artes. </t>
  </si>
  <si>
    <t>231-1</t>
  </si>
  <si>
    <t>132818989</t>
  </si>
  <si>
    <t>B1500000025</t>
  </si>
  <si>
    <t>Brymada,SRL</t>
  </si>
  <si>
    <t>Adquisción de articulos de limpieza e higiene, desechables para la Dirección General de Bellas Artes y sus dependencias.</t>
  </si>
  <si>
    <t>239-1</t>
  </si>
  <si>
    <t>B1500000236</t>
  </si>
  <si>
    <t>Roslyn,SRL</t>
  </si>
  <si>
    <t>B1500000577</t>
  </si>
  <si>
    <t>Servicentro Serrata,SRL</t>
  </si>
  <si>
    <t>Adquisición de 2 baterias para ser utilizadas  en la planta de emergencia del Edificio de las Escuelas de Bellas Artes. [Moura ME220PD(8D)con garantia full].</t>
  </si>
  <si>
    <t>239-6</t>
  </si>
  <si>
    <t>B1500347518</t>
  </si>
  <si>
    <t>Edeeste S,A</t>
  </si>
  <si>
    <t>Servicio de electricidad Dirección General de Bellas Artes, correspondiente al mes de Julio/Agosto, 2024.</t>
  </si>
  <si>
    <t>B1500349622</t>
  </si>
  <si>
    <t>E450000050723</t>
  </si>
  <si>
    <t>Compañía Dominicana de Teléfonos C X A</t>
  </si>
  <si>
    <t>221-3</t>
  </si>
  <si>
    <t>B1500004341</t>
  </si>
  <si>
    <t>GTG Industrial,SRL</t>
  </si>
  <si>
    <t>Adquisición de articulos comestibles para el Palacio de Bellas Artes.</t>
  </si>
  <si>
    <t>21/8/024</t>
  </si>
  <si>
    <t>B1500004363</t>
  </si>
  <si>
    <t>124006902</t>
  </si>
  <si>
    <t>B150000307</t>
  </si>
  <si>
    <t>Servicios Diversos Arnaund,SRL</t>
  </si>
  <si>
    <t>228-5</t>
  </si>
  <si>
    <t>131401945</t>
  </si>
  <si>
    <t>B1500000831</t>
  </si>
  <si>
    <t>Inversiones Safra,SRL</t>
  </si>
  <si>
    <t>131157319</t>
  </si>
  <si>
    <t>B1500002029</t>
  </si>
  <si>
    <t>Banderas Globales,SRL</t>
  </si>
  <si>
    <t>Adquisión de banderas dominicana,bandera con logo de la Dirección General de Bellas Artes y con logo del Ministerio de Cultura para uso interno de este Palacio del Palacio de Bellas Artes.</t>
  </si>
  <si>
    <t>232-2</t>
  </si>
  <si>
    <t>B1500000241</t>
  </si>
  <si>
    <t>Sarape,SRL</t>
  </si>
  <si>
    <t>B1500000553</t>
  </si>
  <si>
    <t>Wendy's Muebles, SRL</t>
  </si>
  <si>
    <t>Adquisición de inmobiliario de oficina para ser utilizados en diferentes areas de la Dirección General de Bellas Artes.</t>
  </si>
  <si>
    <t>261-1</t>
  </si>
  <si>
    <t>E450000052866</t>
  </si>
  <si>
    <t>E450000052122</t>
  </si>
  <si>
    <t>E45000001145</t>
  </si>
  <si>
    <t>401037272</t>
  </si>
  <si>
    <t>B1500146360</t>
  </si>
  <si>
    <t>Corporación del Acueducto y Alcantarillado de Santo Domingo</t>
  </si>
  <si>
    <t>Servicio de agua potable del Conservatorio Nacional de Música,correspondiente al mes de Agosto, 2024.</t>
  </si>
  <si>
    <t>B1500146304</t>
  </si>
  <si>
    <t>Servicio de agua potable del Escuela Nacional de Bellas Artes,correspondiente al mes de Agosto, 2024.</t>
  </si>
  <si>
    <t>B1500146315</t>
  </si>
  <si>
    <t>Servicio de agua potable del Conservatorio Nacional de Música,  correspondiente al mes de Agosto,2024.</t>
  </si>
  <si>
    <t>.</t>
  </si>
  <si>
    <t>B1500146305</t>
  </si>
  <si>
    <t>B1500146740</t>
  </si>
  <si>
    <t>Servicio de agua potable de la Dirección General de Bellas Artes,  correspondiente al mes de Agosto,2024.</t>
  </si>
  <si>
    <t>101821256</t>
  </si>
  <si>
    <t>B1500451046</t>
  </si>
  <si>
    <t>Edenorte Dominicana, S. A</t>
  </si>
  <si>
    <t>Servicio de energía eléctrica de la Escuela de Bellas Artes en Puerto Plata, correspondiente al mes de Agosto,2024.</t>
  </si>
  <si>
    <t>B1500448303</t>
  </si>
  <si>
    <t>Servicio de energía eléctrica de la Escuela de Bellas Artes en Moca, correspondiente al mes de Agosto,2024.</t>
  </si>
  <si>
    <t>B1500448955</t>
  </si>
  <si>
    <t>Servicio energía eléctrica de la Escuela de Bellas Artes en San Francisco de Macorís, correspondiente al mes de Agosto,2024.</t>
  </si>
  <si>
    <t>B1500448983</t>
  </si>
  <si>
    <t>Servicio energía eléctrica de la Escuela de Bellas Artes en Cotuí,correspondiente al mes de Agosto, 2024.</t>
  </si>
  <si>
    <t>B1500001312</t>
  </si>
  <si>
    <t>Flow Mobiliario Internacional, SRL</t>
  </si>
  <si>
    <t>B1500000251</t>
  </si>
  <si>
    <t>Global Plomo Jo Le,SRL</t>
  </si>
  <si>
    <t>Adquisición de servicios de impresión para las diferentes actividades del segundo trimestre de la Dirección General de Bellas Artes.</t>
  </si>
  <si>
    <t>222-2</t>
  </si>
  <si>
    <t>B1500000249</t>
  </si>
  <si>
    <t>B1500000257</t>
  </si>
  <si>
    <t>Adquisición de servicios de impresión de letrero en banner co hojales 5*2 pies full a color para la promoción de la campaña donarte de la Dirección General de Bellas Artes.</t>
  </si>
  <si>
    <t>B1500000255</t>
  </si>
  <si>
    <t>Adquisición de separadores de libro medida   50cm * 20cm, impreso en cartonite tiro y retiro ,plastificado,letrero en flexiplass grueso letras negras en base dorada 6*3 pulgadas.</t>
  </si>
  <si>
    <t>B1500000256</t>
  </si>
  <si>
    <t>Adquisición de bajantes 9*7 pies,lona full color,con bolsillos superior e inferior para tubo,incluir tubos e instalación.Instalación de alata dificulatad,vynil de pared,10 ancho * 6 de alto(pies).Afiches de codigo QR. Dos paneles en sintra, 22*34 pulgadas para la el texto de presentación y los creditos de la exposición.</t>
  </si>
  <si>
    <t>B1500010299</t>
  </si>
  <si>
    <t>Grupo Alaska,SA</t>
  </si>
  <si>
    <t>Adquisición de botellones vacios, fardos de botella de agua potable,llenado de botellones de agua potable para uso en el Palacio de Bellas Artes y sus dependencias.</t>
  </si>
  <si>
    <t>B1500010305</t>
  </si>
  <si>
    <t>B1500010310</t>
  </si>
  <si>
    <t>B1500010311</t>
  </si>
  <si>
    <t>B1500010568</t>
  </si>
  <si>
    <t>B1500010319</t>
  </si>
  <si>
    <t>B1500010320</t>
  </si>
  <si>
    <t>23AZ71435</t>
  </si>
  <si>
    <t>B1700000002</t>
  </si>
  <si>
    <t>Hugo Lager</t>
  </si>
  <si>
    <t>Servicos de capacitación y arreglos corales.</t>
  </si>
  <si>
    <t>228-7</t>
  </si>
  <si>
    <t>01/8/204</t>
  </si>
  <si>
    <t>102017174</t>
  </si>
  <si>
    <t>E450000001210</t>
  </si>
  <si>
    <t>Humano Seguros, S. A</t>
  </si>
  <si>
    <t>226-3</t>
  </si>
  <si>
    <t>B1500000005</t>
  </si>
  <si>
    <t>Ingenieria Salent,SRL</t>
  </si>
  <si>
    <t>227-1</t>
  </si>
  <si>
    <t>B1500002473</t>
  </si>
  <si>
    <t>262-4</t>
  </si>
  <si>
    <t>B1500000242</t>
  </si>
  <si>
    <t>401516454</t>
  </si>
  <si>
    <t>B1500012339</t>
  </si>
  <si>
    <t>Seguro Nacional de Salud</t>
  </si>
  <si>
    <t xml:space="preserve"> </t>
  </si>
  <si>
    <t>BALANCE AL 31 DE AGOSTO 2024</t>
  </si>
  <si>
    <t>Alicia Rodriguez</t>
  </si>
  <si>
    <t>Auxiliar de Contabilidad</t>
  </si>
  <si>
    <t xml:space="preserve">        Directora Administrativa y Financiera </t>
  </si>
  <si>
    <t xml:space="preserve"> Encargada Departamento Contabilidad</t>
  </si>
  <si>
    <t>Alcaldia del Distrito Nacional</t>
  </si>
  <si>
    <t>Compañía Dominicana de Teléfonos ,C X A</t>
  </si>
  <si>
    <t>Compañía Dominicana de Teléfonos, C X A</t>
  </si>
  <si>
    <t>Servicios de seguros complementarios del personal de esta Dirección General de Bellas Artes y sus dependencias, correspondiente al mes de agosto, 2024.</t>
  </si>
  <si>
    <t>Ramirez &amp; Mojica Envoy Pack Courier Express ,SRL</t>
  </si>
  <si>
    <t>Adquisición de articulos de limpieza e hiegiene,desechables para ser utilizados en las diferentes áreas de  la Dirección General de Bellas Artes y sus dependencias.</t>
  </si>
  <si>
    <t>Servicio de recogida de basura de Escuela Nacional de Danza, correspondiente al mes de agosto,2024</t>
  </si>
  <si>
    <t>Servicio de recogida de basura de la  Escuela Nacional de Artes Visuales, correspondiente al mes de agosto,2024</t>
  </si>
  <si>
    <t>Servicio de recogida de basura de la  Dirección General de Bellas Artes, correspondiente al mes de agosto,2024</t>
  </si>
  <si>
    <t>Servicio telefónico del Escuela Nacional de Música(Artes Visuales), correspondiente al mes de agosto, 2024.</t>
  </si>
  <si>
    <t>Adquisición de articulos de limpieza e higiene,desechables,  para ser utilizados en el Palacio de Bellas Artes y sus dependencias.</t>
  </si>
  <si>
    <t>Servicios de fumigación contra plagas,insectos,ratas y comejen,  en el en el Palacio de Bellas Artes, Edificios de las  Escuelas y   Conservatorio de Musica.</t>
  </si>
  <si>
    <t xml:space="preserve">Servicios de adquisición de artículos de limpieza e hiegiene de la Dirección General de Bellas Artes. </t>
  </si>
  <si>
    <t>Adquisición de artículos de limpieza e hiegiene,desechables, para ser utilizados en las diferentes areas de  la Dirección General de Bellas Artes y sus dependencias.</t>
  </si>
  <si>
    <t>Servicio telefónico del Palacio de Bellas Artes, correspondiente al mes de agosto,2024.</t>
  </si>
  <si>
    <t>Servicio telefónico del Conservatorio Nacional de Música, correspondiente al mes de agosto, 2024.</t>
  </si>
  <si>
    <r>
      <t>Servicio telefónico del Palacio de Bellas Artes (</t>
    </r>
    <r>
      <rPr>
        <b/>
        <sz val="10"/>
        <color rgb="FF000000"/>
        <rFont val="Calibri"/>
        <family val="2"/>
        <scheme val="minor"/>
      </rPr>
      <t>FLOTAS</t>
    </r>
    <r>
      <rPr>
        <sz val="10"/>
        <color rgb="FF000000"/>
        <rFont val="Calibri"/>
        <family val="2"/>
        <scheme val="minor"/>
      </rPr>
      <t>), correspondiente al mes de agosto, 2024.</t>
    </r>
  </si>
  <si>
    <t>Servicios de pintura de paredes frontales del área norte, altura de 52 metros y largo de 70 metros,será retirada la pintura antigua en los lados mas afectados por el tiempo,pintura de (3) puertas, 17 ventanas,techo,pintura de pasamanos interior de   escalera hacia el 2do nivel,pintura de pasamanos en metal exterior y  pintura de maceteros de la parte exterior.</t>
  </si>
  <si>
    <t>Adquisición de mobiliario para ser utilizados en las diferentes áreas de la Dirección de Bellas Artes.</t>
  </si>
  <si>
    <t>Servicios complementario del personal de esta Dirección General de Bellas Artes y sus dependencias, correspondiente al mes de agosto,2024.</t>
  </si>
  <si>
    <t xml:space="preserve"> Lic. Sandra Y. Ramirez Cubilete </t>
  </si>
  <si>
    <t>PAGO VIATICOS A LOS COLABORADORES  PARA ASISTIR A LA INAUGURACION DE LA ESCUELA BELLAS ARTES SANTIAGO, EL DIA 10 DE AGOSTO 2024</t>
  </si>
  <si>
    <t>PAGO VIATICOS A LOS COLABORADORES QUE VIAJARON A CONSTANZA,  PARA REUNION CON EL ALCALDE PARA TRATAR TEMAS SOBRE LA  ACADEMIA DE BELLAS ARTES DE ESA LOCALIDAD, FUE EL 16 JULIO 2024.</t>
  </si>
  <si>
    <t>PAGO  POR SERVICIO DE AGUA EN LA DGBA, ESCUELA NACIONAL DE BELLAS ARTES, CONSERVATORIO NAC. DE MUSICA Y ESCUELA DE ARTES VISUALES, PERIODO AGOSTO 2024.</t>
  </si>
  <si>
    <t>PAGO VIATICOS A LOS COLABORADORES QUE VIAJARON A LA CIUDAD DE SANTIAGO, PARA REUNION CON EL PERSONAL DE PROTOCOLO DEL MINISTERIO DE CULTURA, SOBRE LA REINAUGURACION DE DICHA ESCUELA, LOS DIAS 19 Y 20 DE JULIO 2024</t>
  </si>
  <si>
    <t>PAGO AL PRIMER BAILARIN LAYER HUGO DE LA COMPAÑIA DE BALLET DE BIARRITZ, FRANCIA, PARA DAR CLASES MAGISTRALES AL BALLET NACIONAL DOM., SERAN IMPARTIDAS EN EL EDIFICIO ESCUELAS BELLAS ARTES, LOS DIAS 19 AL 23 DE AGOSTO 2024.</t>
  </si>
  <si>
    <t>PAGO VIATICOS PARA LOS COLABORADORES QUIENES VIAJARON A LA ESCUELA DE BELLAS ARTES DE SANTIAGO, PARA PARTICIPAR EN LA INAUGURACION , EL DIA 10 DE AGOSTO 2024</t>
  </si>
  <si>
    <t>PAGO VIATICOS PARA LOS COLABORADORES QUIENES VIAJARON A LA ESCUELA DE BELLAS ARTES DE SANTIAGO, PARA DARLE SEGUIMIENTO A LOS TRABAJOS DE INFRAESTRUCTURA Y EMBELLECIMIENTO DE PRE-INAGURACION DIA 30 DE JULIO 2024.</t>
  </si>
  <si>
    <t>PAGO VIATICOS A LA DIRECTORA GENERAL MARIANELA SALLENT, PARA ASISTIR A LA INAUGURACION DE LA ESCUELA DE BELLAS ARTES DE SANTIAGO, EL DIA 9 DE AGOSTO 2024.</t>
  </si>
  <si>
    <t>PAGO GASTOS DE TRANSPORTE POR USO DE MOTOR DE LOS MENSAJEROS EXTERNOS DE ESTA INSTITUCION, MES DE JULIO 2024.</t>
  </si>
  <si>
    <t>PAGO POR SERVICIOS DE PINTURA DE PAREDES FRONTALES DEL AREA NORTE , ALTURA DE 52 METROS Y LARGO DE 70 METROS, SERA RETIRADA LA PINTURA ANTIGUA EN LOS MAS AFECTADOS POR EL TIEMPO, PINTURA DE (3) PUERTAS,17 VENTANAS…</t>
  </si>
  <si>
    <t>PAGO DE VIATICOS PARA LOS COLABORADORES QUIENES VIAJARON A SANTIAGO DE LOS CABALLEROS, PARA DARLE SEGUIMIENTO A LOS TRABAJOS DE EMBELLECIMIENTO DE PRE -INAUGURACION DE LA ESCUELA, DEL 3 AL 10 DE AGOSTO 2024.</t>
  </si>
  <si>
    <t>PAGO GASTO DE TRANSPORTE POR USO DE MOTOR DE LOS MENSAJEROS EXTERNOS DE ESTA INSTITUCION,  MES DE AGOSTO 2024.</t>
  </si>
  <si>
    <t>GLOBAL PROMO JO LE, SRL</t>
  </si>
  <si>
    <t>OFFITEK, SRL</t>
  </si>
  <si>
    <t>ALL OFFICE SOLUTIONS TS,SRL</t>
  </si>
  <si>
    <t>INGENIERIA SANLET, SRL</t>
  </si>
  <si>
    <t>GRUPO  ALASKA, SA</t>
  </si>
  <si>
    <t>FLOW, SRL</t>
  </si>
  <si>
    <t>RAMIREZ &amp; MOJICA ENVOY PACK COURIER EXPRESS, SRL</t>
  </si>
  <si>
    <t>PROGRESCON, SRL</t>
  </si>
  <si>
    <t>GRUPO BRIZATLANTICA DEL CARIBE, SRL</t>
  </si>
  <si>
    <t>PABLO YARODI DE JESUS NIVAR</t>
  </si>
  <si>
    <t>GRUPO ICEME, SRL</t>
  </si>
  <si>
    <t>EXIMEDIA, SRL</t>
  </si>
  <si>
    <t>EDESUR DOMINICANA</t>
  </si>
  <si>
    <t>DARWIN EMILIO DE LEON RODRIGUEZ</t>
  </si>
  <si>
    <t>PAGO POR SERVICIO DE CONSERVACION Y RESTAURACION DE CINCO (5) ESCULTURA QUE SE ENCUENTAN EN LA PARTE INTERIOR Y EXTERIOR DEL PALACIO BELLAS ARTES.</t>
  </si>
  <si>
    <t>Estado de Situación Financiera</t>
  </si>
  <si>
    <t>Al 31  AGOSTO DEL 2024</t>
  </si>
  <si>
    <t xml:space="preserve"> (Valores en RD$)</t>
  </si>
  <si>
    <t>AGOSTO</t>
  </si>
  <si>
    <t>Activos</t>
  </si>
  <si>
    <t xml:space="preserve">Activos corrientes </t>
  </si>
  <si>
    <t>BR1</t>
  </si>
  <si>
    <t>BR2</t>
  </si>
  <si>
    <t>CUT</t>
  </si>
  <si>
    <t>CAJA CHICA</t>
  </si>
  <si>
    <t>Efectivo y Equivalentes</t>
  </si>
  <si>
    <t xml:space="preserve">Cuentas por Cobrar a Corto Plazo </t>
  </si>
  <si>
    <t xml:space="preserve">Cuentas por Cobrar a Largo  Plazo </t>
  </si>
  <si>
    <t xml:space="preserve">Inventario - Material Gastable </t>
  </si>
  <si>
    <t xml:space="preserve">Gastos Pagados por Anticipado  </t>
  </si>
  <si>
    <t xml:space="preserve">Gastos Pagados por Anticipado </t>
  </si>
  <si>
    <t xml:space="preserve">Total activos corrientes </t>
  </si>
  <si>
    <t>Activos Fijos</t>
  </si>
  <si>
    <t xml:space="preserve">Cuentas por cobrar a largo plazo </t>
  </si>
  <si>
    <t>Documentos por cobrar</t>
  </si>
  <si>
    <t xml:space="preserve">Inversiones a largo plazo </t>
  </si>
  <si>
    <t>Otros activos financieros</t>
  </si>
  <si>
    <t xml:space="preserve">Propiedad, planta y equipo </t>
  </si>
  <si>
    <t>Depreciación</t>
  </si>
  <si>
    <t>Otros activos no financieros</t>
  </si>
  <si>
    <t>Total activos no corrientes</t>
  </si>
  <si>
    <t xml:space="preserve">Total activos </t>
  </si>
  <si>
    <t xml:space="preserve">Pasivos </t>
  </si>
  <si>
    <t>Pasivos corrientes</t>
  </si>
  <si>
    <t>Sobregiro bancario</t>
  </si>
  <si>
    <t>Cuentas por pagar a corto plazo ( Avance recibido de clientes)</t>
  </si>
  <si>
    <t xml:space="preserve">Otras cuentas por pagar a corto plazo </t>
  </si>
  <si>
    <t xml:space="preserve">Retenciones y acumulaciones por pagar </t>
  </si>
  <si>
    <t>cuentas por pagar a corto plazo</t>
  </si>
  <si>
    <t xml:space="preserve">Compensación extraordinaria anual por pagar </t>
  </si>
  <si>
    <t xml:space="preserve">Beneficios a empleados a corto plazo </t>
  </si>
  <si>
    <t>Pensiones</t>
  </si>
  <si>
    <t xml:space="preserve">Otros pasivos corrientes </t>
  </si>
  <si>
    <t>Total pasivos corrientes</t>
  </si>
  <si>
    <t xml:space="preserve">Total pasivos </t>
  </si>
  <si>
    <t xml:space="preserve">Activos Netos / Patrimonio </t>
  </si>
  <si>
    <t xml:space="preserve">Capital  </t>
  </si>
  <si>
    <t xml:space="preserve">Resultados acumulado </t>
  </si>
  <si>
    <t xml:space="preserve">Resultados positivos / negativo </t>
  </si>
  <si>
    <t>Intereses minoritarios</t>
  </si>
  <si>
    <t xml:space="preserve">Total activos netos / patrimonio </t>
  </si>
  <si>
    <t xml:space="preserve">Total pasivos y activos netos / patrimonio </t>
  </si>
  <si>
    <t>FONDOS ASIGNACIÓN PRESUPUESTAR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</si>
</sst>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_-* #,##0.00_-;\-* #,##0.00_-;_-* &quot;-&quot;??_-;_-@_-"/>
    <numFmt numFmtId="165" formatCode="_(* #,##0_);_(* \(#,##0\);_(* &quot;-&quot;??_);_(@_)"/>
  </numFmts>
  <fonts count="29" x14ac:knownFonts="1">
    <font>
      <sz val="11"/>
      <color indexed="8"/>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b/>
      <sz val="11"/>
      <color indexed="8"/>
      <name val="Calibri"/>
      <family val="2"/>
    </font>
    <font>
      <sz val="9"/>
      <color indexed="8"/>
      <name val="Calibri"/>
      <family val="2"/>
    </font>
    <font>
      <sz val="11"/>
      <color indexed="8"/>
      <name val="Calibri"/>
      <family val="2"/>
    </font>
    <font>
      <b/>
      <sz val="11"/>
      <color indexed="8"/>
      <name val="Calibri"/>
      <family val="2"/>
      <scheme val="minor"/>
    </font>
    <font>
      <sz val="10"/>
      <color theme="1"/>
      <name val="Arial"/>
      <family val="2"/>
    </font>
    <font>
      <sz val="10"/>
      <color rgb="FF000000"/>
      <name val="Calibri"/>
      <family val="2"/>
      <scheme val="minor"/>
    </font>
    <font>
      <b/>
      <sz val="10"/>
      <color theme="1"/>
      <name val="Calibri"/>
      <family val="2"/>
      <scheme val="minor"/>
    </font>
    <font>
      <sz val="12"/>
      <color theme="1"/>
      <name val="Calibri"/>
      <family val="2"/>
      <scheme val="minor"/>
    </font>
    <font>
      <b/>
      <sz val="12"/>
      <color theme="1"/>
      <name val="Calibri"/>
      <family val="2"/>
      <scheme val="minor"/>
    </font>
    <font>
      <sz val="10"/>
      <color theme="1"/>
      <name val="Calibri"/>
      <family val="2"/>
      <scheme val="minor"/>
    </font>
    <font>
      <sz val="10"/>
      <name val="Calibri"/>
      <family val="2"/>
      <scheme val="minor"/>
    </font>
    <font>
      <sz val="11"/>
      <color theme="1"/>
      <name val="Arial"/>
      <family val="2"/>
    </font>
    <font>
      <b/>
      <sz val="10"/>
      <color rgb="FF000000"/>
      <name val="Calibri"/>
      <family val="2"/>
      <scheme val="minor"/>
    </font>
    <font>
      <b/>
      <u/>
      <sz val="10"/>
      <color theme="1"/>
      <name val="Calibri"/>
      <family val="2"/>
      <scheme val="minor"/>
    </font>
    <font>
      <u/>
      <sz val="10"/>
      <color theme="1"/>
      <name val="Calibri"/>
      <family val="2"/>
      <scheme val="minor"/>
    </font>
    <font>
      <sz val="11"/>
      <color rgb="FFFF0000"/>
      <name val="Calibri"/>
      <family val="2"/>
    </font>
    <font>
      <sz val="11"/>
      <name val="Calibri"/>
      <family val="2"/>
    </font>
    <font>
      <sz val="11"/>
      <name val="Calibri"/>
      <family val="2"/>
      <scheme val="minor"/>
    </font>
    <font>
      <sz val="9"/>
      <name val="Calibri"/>
      <family val="2"/>
    </font>
    <font>
      <sz val="10"/>
      <name val="Arial"/>
      <family val="2"/>
    </font>
    <font>
      <sz val="11"/>
      <color theme="1"/>
      <name val="Cambria"/>
      <family val="1"/>
    </font>
    <font>
      <b/>
      <sz val="11"/>
      <color theme="1"/>
      <name val="Cambria"/>
      <family val="1"/>
    </font>
    <font>
      <b/>
      <sz val="10"/>
      <color indexed="8"/>
      <name val="ARIAL"/>
      <family val="2"/>
    </font>
    <font>
      <sz val="11"/>
      <name val="Cambria"/>
      <family val="1"/>
    </font>
  </fonts>
  <fills count="9">
    <fill>
      <patternFill patternType="none"/>
    </fill>
    <fill>
      <patternFill patternType="gray125"/>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solid">
        <fgColor theme="8" tint="0.79998168889431442"/>
        <bgColor indexed="64"/>
      </patternFill>
    </fill>
    <fill>
      <patternFill patternType="solid">
        <fgColor rgb="FFFF0000"/>
        <bgColor indexed="64"/>
      </patternFill>
    </fill>
    <fill>
      <patternFill patternType="solid">
        <fgColor rgb="FFFFFF00"/>
        <bgColor indexed="64"/>
      </patternFill>
    </fill>
    <fill>
      <patternFill patternType="solid">
        <fgColor theme="2"/>
        <bgColor indexed="64"/>
      </patternFill>
    </fill>
  </fills>
  <borders count="18">
    <border>
      <left/>
      <right/>
      <top/>
      <bottom/>
      <diagonal/>
    </border>
    <border>
      <left style="thin">
        <color indexed="64"/>
      </left>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indexed="64"/>
      </left>
      <right/>
      <top/>
      <bottom/>
      <diagonal/>
    </border>
    <border>
      <left style="medium">
        <color indexed="64"/>
      </left>
      <right/>
      <top/>
      <bottom style="thin">
        <color auto="1"/>
      </bottom>
      <diagonal/>
    </border>
    <border>
      <left style="thin">
        <color auto="1"/>
      </left>
      <right style="medium">
        <color indexed="64"/>
      </right>
      <top/>
      <bottom style="thin">
        <color auto="1"/>
      </bottom>
      <diagonal/>
    </border>
    <border>
      <left style="medium">
        <color indexed="64"/>
      </left>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top style="thin">
        <color indexed="64"/>
      </top>
      <bottom style="double">
        <color indexed="64"/>
      </bottom>
      <diagonal/>
    </border>
  </borders>
  <cellStyleXfs count="10">
    <xf numFmtId="0" fontId="0" fillId="0" borderId="0"/>
    <xf numFmtId="0" fontId="3" fillId="0" borderId="0"/>
    <xf numFmtId="43" fontId="3" fillId="0" borderId="0" applyFont="0" applyFill="0" applyBorder="0" applyAlignment="0" applyProtection="0"/>
    <xf numFmtId="164" fontId="3" fillId="0" borderId="0" applyFont="0" applyFill="0" applyBorder="0" applyAlignment="0" applyProtection="0"/>
    <xf numFmtId="0" fontId="2" fillId="0" borderId="0"/>
    <xf numFmtId="43" fontId="2" fillId="0" borderId="0" applyFont="0" applyFill="0" applyBorder="0" applyAlignment="0" applyProtection="0"/>
    <xf numFmtId="0" fontId="24" fillId="0" borderId="0"/>
    <xf numFmtId="0" fontId="2" fillId="0" borderId="0" applyProtection="0">
      <alignment horizontal="left" vertical="center" wrapText="1" indent="1"/>
    </xf>
    <xf numFmtId="0" fontId="1" fillId="0" borderId="0"/>
    <xf numFmtId="43" fontId="1" fillId="0" borderId="0" applyFont="0" applyFill="0" applyBorder="0" applyAlignment="0" applyProtection="0"/>
  </cellStyleXfs>
  <cellXfs count="165">
    <xf numFmtId="0" fontId="0" fillId="0" borderId="0" xfId="0"/>
    <xf numFmtId="49" fontId="5" fillId="2" borderId="1" xfId="0" applyNumberFormat="1" applyFont="1" applyFill="1" applyBorder="1" applyAlignment="1">
      <alignment horizontal="left"/>
    </xf>
    <xf numFmtId="49" fontId="5" fillId="2" borderId="2" xfId="0" applyNumberFormat="1" applyFont="1" applyFill="1" applyBorder="1" applyAlignment="1">
      <alignment horizontal="center"/>
    </xf>
    <xf numFmtId="0" fontId="0" fillId="0" borderId="3" xfId="0" applyBorder="1"/>
    <xf numFmtId="0" fontId="0" fillId="0" borderId="8" xfId="0" applyBorder="1"/>
    <xf numFmtId="0" fontId="8" fillId="0" borderId="2" xfId="0" applyFont="1" applyBorder="1"/>
    <xf numFmtId="4" fontId="8" fillId="0" borderId="2" xfId="0" applyNumberFormat="1" applyFont="1" applyBorder="1"/>
    <xf numFmtId="0" fontId="8" fillId="0" borderId="0" xfId="0" applyFont="1"/>
    <xf numFmtId="4" fontId="8" fillId="0" borderId="0" xfId="0" applyNumberFormat="1" applyFont="1"/>
    <xf numFmtId="0" fontId="0" fillId="0" borderId="9" xfId="0" applyBorder="1"/>
    <xf numFmtId="0" fontId="4" fillId="0" borderId="0" xfId="0" applyFont="1"/>
    <xf numFmtId="0" fontId="4" fillId="0" borderId="0" xfId="0" applyFont="1" applyAlignment="1">
      <alignment horizontal="center" wrapText="1"/>
    </xf>
    <xf numFmtId="0" fontId="3" fillId="0" borderId="0" xfId="0" applyFont="1" applyAlignment="1">
      <alignment horizontal="center" wrapText="1"/>
    </xf>
    <xf numFmtId="0" fontId="3" fillId="0" borderId="0" xfId="0" applyFont="1" applyAlignment="1">
      <alignment wrapText="1"/>
    </xf>
    <xf numFmtId="0" fontId="3" fillId="0" borderId="0" xfId="0" applyFont="1"/>
    <xf numFmtId="0" fontId="3" fillId="0" borderId="0" xfId="1"/>
    <xf numFmtId="0" fontId="9" fillId="0" borderId="0" xfId="1" applyFont="1"/>
    <xf numFmtId="0" fontId="12" fillId="4" borderId="0" xfId="1" applyFont="1" applyFill="1" applyAlignment="1">
      <alignment horizontal="center"/>
    </xf>
    <xf numFmtId="0" fontId="12" fillId="4" borderId="0" xfId="1" applyFont="1" applyFill="1" applyAlignment="1">
      <alignment horizontal="left"/>
    </xf>
    <xf numFmtId="0" fontId="12" fillId="4" borderId="0" xfId="1" applyFont="1" applyFill="1" applyAlignment="1">
      <alignment horizontal="center" vertical="center"/>
    </xf>
    <xf numFmtId="0" fontId="12" fillId="4" borderId="0" xfId="1" applyFont="1" applyFill="1" applyAlignment="1">
      <alignment horizontal="right"/>
    </xf>
    <xf numFmtId="0" fontId="12" fillId="0" borderId="0" xfId="1" applyFont="1"/>
    <xf numFmtId="0" fontId="11" fillId="3" borderId="2" xfId="1" applyFont="1" applyFill="1" applyBorder="1" applyAlignment="1">
      <alignment horizontal="center" vertical="center" wrapText="1"/>
    </xf>
    <xf numFmtId="49" fontId="11" fillId="3" borderId="2" xfId="1" applyNumberFormat="1" applyFont="1" applyFill="1" applyBorder="1" applyAlignment="1">
      <alignment horizontal="center" vertical="center" wrapText="1"/>
    </xf>
    <xf numFmtId="0" fontId="15" fillId="0" borderId="13" xfId="1" applyFont="1" applyBorder="1" applyAlignment="1">
      <alignment horizontal="center" vertical="center"/>
    </xf>
    <xf numFmtId="0" fontId="10" fillId="0" borderId="2" xfId="1" applyFont="1" applyBorder="1" applyAlignment="1">
      <alignment vertical="center" wrapText="1"/>
    </xf>
    <xf numFmtId="0" fontId="14" fillId="0" borderId="2" xfId="1" applyFont="1" applyBorder="1" applyAlignment="1">
      <alignment horizontal="center" vertical="center"/>
    </xf>
    <xf numFmtId="0" fontId="16" fillId="0" borderId="0" xfId="1" applyFont="1"/>
    <xf numFmtId="0" fontId="15" fillId="0" borderId="2" xfId="1" applyFont="1" applyBorder="1" applyAlignment="1">
      <alignment vertical="center" wrapText="1"/>
    </xf>
    <xf numFmtId="0" fontId="14" fillId="0" borderId="13" xfId="1" applyFont="1" applyBorder="1" applyAlignment="1">
      <alignment horizontal="center" vertical="center"/>
    </xf>
    <xf numFmtId="0" fontId="15" fillId="0" borderId="2" xfId="1" applyFont="1" applyBorder="1" applyAlignment="1">
      <alignment horizontal="center" vertical="center"/>
    </xf>
    <xf numFmtId="0" fontId="3" fillId="0" borderId="0" xfId="1" applyAlignment="1">
      <alignment horizontal="justify" vertical="center"/>
    </xf>
    <xf numFmtId="2" fontId="14" fillId="0" borderId="2" xfId="3" applyNumberFormat="1" applyFont="1" applyFill="1" applyBorder="1" applyAlignment="1">
      <alignment horizontal="left" vertical="center" wrapText="1"/>
    </xf>
    <xf numFmtId="0" fontId="14" fillId="0" borderId="16" xfId="1" applyFont="1" applyBorder="1" applyAlignment="1">
      <alignment horizontal="center" vertical="center"/>
    </xf>
    <xf numFmtId="14" fontId="14" fillId="5" borderId="1" xfId="1" applyNumberFormat="1" applyFont="1" applyFill="1" applyBorder="1" applyAlignment="1">
      <alignment horizontal="left"/>
    </xf>
    <xf numFmtId="49" fontId="14" fillId="5" borderId="11" xfId="1" applyNumberFormat="1" applyFont="1" applyFill="1" applyBorder="1" applyAlignment="1">
      <alignment horizontal="left"/>
    </xf>
    <xf numFmtId="0" fontId="14" fillId="5" borderId="11" xfId="1" applyFont="1" applyFill="1" applyBorder="1" applyAlignment="1">
      <alignment horizontal="left"/>
    </xf>
    <xf numFmtId="0" fontId="11" fillId="5" borderId="11" xfId="1" applyFont="1" applyFill="1" applyBorder="1" applyAlignment="1">
      <alignment vertical="center" wrapText="1"/>
    </xf>
    <xf numFmtId="164" fontId="11" fillId="5" borderId="11" xfId="1" applyNumberFormat="1" applyFont="1" applyFill="1" applyBorder="1" applyAlignment="1">
      <alignment vertical="center" wrapText="1"/>
    </xf>
    <xf numFmtId="0" fontId="11" fillId="5" borderId="13" xfId="1" applyFont="1" applyFill="1" applyBorder="1" applyAlignment="1">
      <alignment vertical="center" wrapText="1"/>
    </xf>
    <xf numFmtId="0" fontId="14" fillId="4" borderId="0" xfId="1" applyFont="1" applyFill="1" applyAlignment="1">
      <alignment horizontal="center"/>
    </xf>
    <xf numFmtId="0" fontId="14" fillId="4" borderId="0" xfId="1" applyFont="1" applyFill="1" applyAlignment="1">
      <alignment horizontal="left"/>
    </xf>
    <xf numFmtId="0" fontId="14" fillId="4" borderId="0" xfId="1" applyFont="1" applyFill="1"/>
    <xf numFmtId="0" fontId="14" fillId="4" borderId="0" xfId="1" applyFont="1" applyFill="1" applyAlignment="1">
      <alignment vertical="center"/>
    </xf>
    <xf numFmtId="0" fontId="14" fillId="4" borderId="0" xfId="1" applyFont="1" applyFill="1" applyAlignment="1">
      <alignment horizontal="right"/>
    </xf>
    <xf numFmtId="0" fontId="14" fillId="4" borderId="10" xfId="1" applyFont="1" applyFill="1" applyBorder="1" applyAlignment="1">
      <alignment horizontal="right"/>
    </xf>
    <xf numFmtId="49" fontId="19" fillId="4" borderId="0" xfId="1" applyNumberFormat="1" applyFont="1" applyFill="1" applyAlignment="1">
      <alignment horizontal="left" wrapText="1"/>
    </xf>
    <xf numFmtId="0" fontId="19" fillId="4" borderId="0" xfId="1" applyFont="1" applyFill="1" applyAlignment="1">
      <alignment vertical="center"/>
    </xf>
    <xf numFmtId="14" fontId="14" fillId="4" borderId="0" xfId="1" applyNumberFormat="1" applyFont="1" applyFill="1" applyAlignment="1">
      <alignment horizontal="right"/>
    </xf>
    <xf numFmtId="14" fontId="14" fillId="4" borderId="0" xfId="1" applyNumberFormat="1" applyFont="1" applyFill="1" applyAlignment="1">
      <alignment horizontal="center"/>
    </xf>
    <xf numFmtId="0" fontId="11" fillId="0" borderId="0" xfId="1" applyFont="1" applyAlignment="1">
      <alignment horizontal="left"/>
    </xf>
    <xf numFmtId="0" fontId="9" fillId="4" borderId="0" xfId="1" applyFont="1" applyFill="1" applyAlignment="1">
      <alignment horizontal="center"/>
    </xf>
    <xf numFmtId="0" fontId="9" fillId="4" borderId="0" xfId="1" applyFont="1" applyFill="1" applyAlignment="1">
      <alignment horizontal="left"/>
    </xf>
    <xf numFmtId="0" fontId="9" fillId="4" borderId="0" xfId="1" applyFont="1" applyFill="1"/>
    <xf numFmtId="0" fontId="9" fillId="4" borderId="0" xfId="1" applyFont="1" applyFill="1" applyAlignment="1">
      <alignment vertical="center"/>
    </xf>
    <xf numFmtId="0" fontId="9" fillId="4" borderId="0" xfId="1" applyFont="1" applyFill="1" applyAlignment="1">
      <alignment horizontal="right"/>
    </xf>
    <xf numFmtId="0" fontId="3" fillId="4" borderId="0" xfId="1" applyFill="1" applyAlignment="1">
      <alignment horizontal="center"/>
    </xf>
    <xf numFmtId="0" fontId="3" fillId="4" borderId="0" xfId="1" applyFill="1" applyAlignment="1">
      <alignment horizontal="left"/>
    </xf>
    <xf numFmtId="0" fontId="3" fillId="4" borderId="0" xfId="1" applyFill="1"/>
    <xf numFmtId="0" fontId="3" fillId="4" borderId="0" xfId="1" applyFill="1" applyAlignment="1">
      <alignment vertical="center"/>
    </xf>
    <xf numFmtId="0" fontId="3" fillId="4" borderId="0" xfId="1" applyFill="1" applyAlignment="1">
      <alignment horizontal="right"/>
    </xf>
    <xf numFmtId="0" fontId="3" fillId="4" borderId="14" xfId="1" applyFill="1" applyBorder="1" applyAlignment="1">
      <alignment horizontal="right"/>
    </xf>
    <xf numFmtId="14" fontId="14" fillId="0" borderId="2" xfId="1" applyNumberFormat="1" applyFont="1" applyBorder="1" applyAlignment="1">
      <alignment horizontal="left" vertical="center"/>
    </xf>
    <xf numFmtId="0" fontId="14" fillId="0" borderId="2" xfId="1" applyFont="1" applyBorder="1" applyAlignment="1">
      <alignment horizontal="left" vertical="center"/>
    </xf>
    <xf numFmtId="49" fontId="14" fillId="0" borderId="2" xfId="1" applyNumberFormat="1" applyFont="1" applyBorder="1" applyAlignment="1">
      <alignment horizontal="left" vertical="center" wrapText="1"/>
    </xf>
    <xf numFmtId="0" fontId="14" fillId="0" borderId="13" xfId="1" applyFont="1" applyBorder="1" applyAlignment="1">
      <alignment horizontal="left" vertical="center" wrapText="1"/>
    </xf>
    <xf numFmtId="164" fontId="14" fillId="0" borderId="2" xfId="3" applyFont="1" applyFill="1" applyBorder="1" applyAlignment="1">
      <alignment horizontal="left" vertical="center"/>
    </xf>
    <xf numFmtId="14" fontId="14" fillId="0" borderId="2" xfId="1" applyNumberFormat="1" applyFont="1" applyBorder="1" applyAlignment="1">
      <alignment horizontal="right" vertical="center"/>
    </xf>
    <xf numFmtId="49" fontId="14" fillId="0" borderId="13" xfId="1" applyNumberFormat="1" applyFont="1" applyBorder="1" applyAlignment="1">
      <alignment horizontal="left" vertical="center" wrapText="1"/>
    </xf>
    <xf numFmtId="0" fontId="14" fillId="0" borderId="2" xfId="1" applyFont="1" applyBorder="1" applyAlignment="1">
      <alignment horizontal="left" vertical="center" wrapText="1"/>
    </xf>
    <xf numFmtId="0" fontId="10" fillId="0" borderId="2" xfId="1" applyFont="1" applyBorder="1" applyAlignment="1">
      <alignment horizontal="left" vertical="center" wrapText="1"/>
    </xf>
    <xf numFmtId="49" fontId="14" fillId="0" borderId="2" xfId="1" applyNumberFormat="1" applyFont="1" applyBorder="1" applyAlignment="1">
      <alignment horizontal="left" vertical="center"/>
    </xf>
    <xf numFmtId="0" fontId="14" fillId="0" borderId="12" xfId="1" applyFont="1" applyBorder="1" applyAlignment="1">
      <alignment horizontal="left" vertical="center" wrapText="1"/>
    </xf>
    <xf numFmtId="0" fontId="14" fillId="0" borderId="12" xfId="1" applyFont="1" applyBorder="1" applyAlignment="1">
      <alignment horizontal="left" vertical="center"/>
    </xf>
    <xf numFmtId="164" fontId="14" fillId="0" borderId="12" xfId="3" applyFont="1" applyFill="1" applyBorder="1" applyAlignment="1">
      <alignment horizontal="left" vertical="center"/>
    </xf>
    <xf numFmtId="14" fontId="14" fillId="0" borderId="12" xfId="1" applyNumberFormat="1" applyFont="1" applyBorder="1" applyAlignment="1">
      <alignment horizontal="right" vertical="center"/>
    </xf>
    <xf numFmtId="164" fontId="14" fillId="0" borderId="2" xfId="3" applyFont="1" applyFill="1" applyBorder="1" applyAlignment="1">
      <alignment horizontal="right" vertical="center"/>
    </xf>
    <xf numFmtId="164" fontId="14" fillId="0" borderId="12" xfId="3" applyFont="1" applyFill="1" applyBorder="1" applyAlignment="1">
      <alignment horizontal="right" vertical="center"/>
    </xf>
    <xf numFmtId="0" fontId="15" fillId="0" borderId="2" xfId="1" applyFont="1" applyBorder="1" applyAlignment="1">
      <alignment horizontal="left" vertical="center"/>
    </xf>
    <xf numFmtId="0" fontId="10" fillId="0" borderId="12" xfId="1" applyFont="1" applyBorder="1" applyAlignment="1">
      <alignment horizontal="left" vertical="center" wrapText="1"/>
    </xf>
    <xf numFmtId="14" fontId="14" fillId="4" borderId="2" xfId="1" applyNumberFormat="1" applyFont="1" applyFill="1" applyBorder="1" applyAlignment="1">
      <alignment horizontal="left" vertical="center"/>
    </xf>
    <xf numFmtId="0" fontId="14" fillId="4" borderId="2" xfId="1" applyFont="1" applyFill="1" applyBorder="1" applyAlignment="1">
      <alignment horizontal="left" vertical="center"/>
    </xf>
    <xf numFmtId="14" fontId="14" fillId="4" borderId="2" xfId="1" applyNumberFormat="1" applyFont="1" applyFill="1" applyBorder="1" applyAlignment="1">
      <alignment horizontal="right" vertical="center"/>
    </xf>
    <xf numFmtId="0" fontId="14" fillId="0" borderId="1" xfId="1" applyFont="1" applyBorder="1" applyAlignment="1">
      <alignment horizontal="left" vertical="center"/>
    </xf>
    <xf numFmtId="49" fontId="14" fillId="0" borderId="2" xfId="1" applyNumberFormat="1" applyFont="1" applyBorder="1" applyAlignment="1">
      <alignment horizontal="center" vertical="center"/>
    </xf>
    <xf numFmtId="0" fontId="10" fillId="0" borderId="13" xfId="1" applyFont="1" applyBorder="1" applyAlignment="1">
      <alignment horizontal="left" vertical="center" wrapText="1"/>
    </xf>
    <xf numFmtId="14" fontId="14" fillId="0" borderId="15" xfId="1" applyNumberFormat="1" applyFont="1" applyBorder="1" applyAlignment="1">
      <alignment horizontal="left" vertical="center"/>
    </xf>
    <xf numFmtId="0" fontId="14" fillId="0" borderId="0" xfId="1" applyFont="1" applyAlignment="1">
      <alignment horizontal="left" vertical="center"/>
    </xf>
    <xf numFmtId="14" fontId="15" fillId="0" borderId="2" xfId="1" applyNumberFormat="1" applyFont="1" applyBorder="1" applyAlignment="1">
      <alignment horizontal="left" vertical="center"/>
    </xf>
    <xf numFmtId="0" fontId="14" fillId="0" borderId="12" xfId="1" applyFont="1" applyBorder="1" applyAlignment="1">
      <alignment vertical="center"/>
    </xf>
    <xf numFmtId="49" fontId="14" fillId="0" borderId="12" xfId="1" applyNumberFormat="1" applyFont="1" applyBorder="1" applyAlignment="1">
      <alignment horizontal="left" vertical="center" wrapText="1"/>
    </xf>
    <xf numFmtId="2" fontId="14" fillId="0" borderId="1" xfId="3" applyNumberFormat="1" applyFont="1" applyFill="1" applyBorder="1" applyAlignment="1">
      <alignment horizontal="left" vertical="center" wrapText="1"/>
    </xf>
    <xf numFmtId="0" fontId="14" fillId="0" borderId="1" xfId="1" applyFont="1" applyBorder="1" applyAlignment="1">
      <alignment vertical="center"/>
    </xf>
    <xf numFmtId="2" fontId="14" fillId="0" borderId="13" xfId="3" applyNumberFormat="1" applyFont="1" applyFill="1" applyBorder="1" applyAlignment="1">
      <alignment horizontal="left" vertical="center" wrapText="1"/>
    </xf>
    <xf numFmtId="0" fontId="15" fillId="0" borderId="1" xfId="1" applyFont="1" applyBorder="1" applyAlignment="1">
      <alignment vertical="center"/>
    </xf>
    <xf numFmtId="49" fontId="15" fillId="0" borderId="2" xfId="1" applyNumberFormat="1" applyFont="1" applyBorder="1" applyAlignment="1">
      <alignment horizontal="left" vertical="center" wrapText="1"/>
    </xf>
    <xf numFmtId="2" fontId="15" fillId="0" borderId="13" xfId="3" applyNumberFormat="1" applyFont="1" applyFill="1" applyBorder="1" applyAlignment="1">
      <alignment horizontal="left" vertical="center" wrapText="1"/>
    </xf>
    <xf numFmtId="164" fontId="15" fillId="0" borderId="2" xfId="3" applyFont="1" applyFill="1" applyBorder="1" applyAlignment="1">
      <alignment horizontal="left" vertical="center"/>
    </xf>
    <xf numFmtId="14" fontId="15" fillId="0" borderId="2" xfId="1" applyNumberFormat="1" applyFont="1" applyBorder="1" applyAlignment="1">
      <alignment horizontal="right" vertical="center"/>
    </xf>
    <xf numFmtId="0" fontId="14" fillId="0" borderId="2" xfId="1" applyFont="1" applyBorder="1" applyAlignment="1">
      <alignment vertical="center"/>
    </xf>
    <xf numFmtId="14" fontId="14" fillId="0" borderId="16" xfId="1" applyNumberFormat="1" applyFont="1" applyBorder="1" applyAlignment="1">
      <alignment horizontal="left" vertical="center"/>
    </xf>
    <xf numFmtId="49" fontId="14" fillId="0" borderId="16" xfId="1" applyNumberFormat="1" applyFont="1" applyBorder="1" applyAlignment="1">
      <alignment horizontal="left" vertical="center"/>
    </xf>
    <xf numFmtId="0" fontId="14" fillId="0" borderId="16" xfId="1" applyFont="1" applyBorder="1" applyAlignment="1">
      <alignment horizontal="left" vertical="center"/>
    </xf>
    <xf numFmtId="49" fontId="14" fillId="0" borderId="16" xfId="1" applyNumberFormat="1" applyFont="1" applyBorder="1" applyAlignment="1">
      <alignment horizontal="left" vertical="center" wrapText="1"/>
    </xf>
    <xf numFmtId="0" fontId="14" fillId="0" borderId="16" xfId="1" applyFont="1" applyBorder="1" applyAlignment="1">
      <alignment horizontal="left" vertical="center" wrapText="1"/>
    </xf>
    <xf numFmtId="164" fontId="14" fillId="0" borderId="16" xfId="3" applyFont="1" applyFill="1" applyBorder="1" applyAlignment="1">
      <alignment horizontal="left" vertical="center"/>
    </xf>
    <xf numFmtId="15" fontId="6" fillId="0" borderId="2" xfId="0" applyNumberFormat="1" applyFont="1" applyBorder="1" applyAlignment="1">
      <alignment horizontal="center" vertical="center"/>
    </xf>
    <xf numFmtId="49" fontId="7" fillId="0" borderId="2" xfId="0" applyNumberFormat="1" applyFont="1" applyBorder="1" applyAlignment="1">
      <alignment horizontal="left" vertical="center"/>
    </xf>
    <xf numFmtId="0" fontId="0" fillId="0" borderId="2" xfId="0" applyBorder="1" applyAlignment="1">
      <alignment horizontal="left" vertical="center" wrapText="1"/>
    </xf>
    <xf numFmtId="4" fontId="7" fillId="0" borderId="5" xfId="0" applyNumberFormat="1" applyFont="1" applyBorder="1" applyAlignment="1">
      <alignment horizontal="right" vertical="center"/>
    </xf>
    <xf numFmtId="4" fontId="7" fillId="0" borderId="7" xfId="0" applyNumberFormat="1" applyFont="1" applyBorder="1" applyAlignment="1">
      <alignment horizontal="right" vertical="center"/>
    </xf>
    <xf numFmtId="0" fontId="0" fillId="0" borderId="2" xfId="0" applyBorder="1" applyAlignment="1">
      <alignment vertical="center" wrapText="1"/>
    </xf>
    <xf numFmtId="49" fontId="7" fillId="0" borderId="2" xfId="0" applyNumberFormat="1" applyFont="1" applyBorder="1" applyAlignment="1">
      <alignment horizontal="left" vertical="center" wrapText="1"/>
    </xf>
    <xf numFmtId="4" fontId="7" fillId="0" borderId="2" xfId="0" applyNumberFormat="1" applyFont="1" applyBorder="1" applyAlignment="1">
      <alignment horizontal="right" vertical="center"/>
    </xf>
    <xf numFmtId="49" fontId="20" fillId="0" borderId="2" xfId="0" applyNumberFormat="1" applyFont="1" applyBorder="1" applyAlignment="1">
      <alignment horizontal="left" vertical="center"/>
    </xf>
    <xf numFmtId="49" fontId="20" fillId="0" borderId="2" xfId="0" applyNumberFormat="1" applyFont="1" applyBorder="1" applyAlignment="1">
      <alignment horizontal="left" vertical="center" wrapText="1"/>
    </xf>
    <xf numFmtId="49" fontId="7" fillId="0" borderId="4" xfId="0" applyNumberFormat="1" applyFont="1" applyBorder="1" applyAlignment="1">
      <alignment horizontal="center" vertical="center"/>
    </xf>
    <xf numFmtId="49" fontId="7" fillId="0" borderId="6" xfId="0" applyNumberFormat="1" applyFont="1" applyBorder="1" applyAlignment="1">
      <alignment horizontal="center" vertical="center"/>
    </xf>
    <xf numFmtId="49" fontId="7" fillId="0" borderId="2" xfId="0" applyNumberFormat="1" applyFont="1" applyBorder="1" applyAlignment="1">
      <alignment horizontal="center" vertical="center"/>
    </xf>
    <xf numFmtId="0" fontId="0" fillId="0" borderId="0" xfId="0" applyAlignment="1">
      <alignment horizontal="center"/>
    </xf>
    <xf numFmtId="0" fontId="0" fillId="0" borderId="9" xfId="0" applyBorder="1" applyAlignment="1">
      <alignment horizontal="center"/>
    </xf>
    <xf numFmtId="49" fontId="21" fillId="0" borderId="2" xfId="0" applyNumberFormat="1" applyFont="1" applyBorder="1" applyAlignment="1">
      <alignment horizontal="left" vertical="center" wrapText="1"/>
    </xf>
    <xf numFmtId="49" fontId="21" fillId="0" borderId="2" xfId="0" applyNumberFormat="1" applyFont="1" applyBorder="1" applyAlignment="1">
      <alignment horizontal="left" vertical="center"/>
    </xf>
    <xf numFmtId="0" fontId="22" fillId="0" borderId="2" xfId="0" applyFont="1" applyBorder="1" applyAlignment="1">
      <alignment vertical="center" wrapText="1"/>
    </xf>
    <xf numFmtId="4" fontId="21" fillId="0" borderId="7" xfId="0" applyNumberFormat="1" applyFont="1" applyBorder="1" applyAlignment="1">
      <alignment horizontal="right" vertical="center"/>
    </xf>
    <xf numFmtId="15" fontId="23" fillId="0" borderId="2" xfId="0" applyNumberFormat="1" applyFont="1" applyBorder="1" applyAlignment="1">
      <alignment horizontal="center" vertical="center"/>
    </xf>
    <xf numFmtId="49" fontId="21" fillId="0" borderId="6" xfId="0" applyNumberFormat="1" applyFont="1" applyBorder="1" applyAlignment="1">
      <alignment horizontal="center" vertical="center"/>
    </xf>
    <xf numFmtId="0" fontId="22" fillId="6" borderId="2" xfId="0" applyFont="1" applyFill="1" applyBorder="1" applyAlignment="1">
      <alignment vertical="center" wrapText="1"/>
    </xf>
    <xf numFmtId="0" fontId="25" fillId="4" borderId="0" xfId="8" applyFont="1" applyFill="1"/>
    <xf numFmtId="0" fontId="25" fillId="0" borderId="0" xfId="8" applyFont="1"/>
    <xf numFmtId="0" fontId="1" fillId="0" borderId="0" xfId="8"/>
    <xf numFmtId="43" fontId="1" fillId="0" borderId="0" xfId="9" applyFont="1"/>
    <xf numFmtId="0" fontId="25" fillId="0" borderId="0" xfId="8" applyFont="1" applyAlignment="1">
      <alignment horizontal="left"/>
    </xf>
    <xf numFmtId="0" fontId="26" fillId="0" borderId="0" xfId="8" applyFont="1" applyAlignment="1">
      <alignment horizontal="right"/>
    </xf>
    <xf numFmtId="0" fontId="26" fillId="0" borderId="0" xfId="8" applyFont="1" applyAlignment="1">
      <alignment horizontal="center"/>
    </xf>
    <xf numFmtId="0" fontId="26" fillId="0" borderId="0" xfId="8" applyFont="1"/>
    <xf numFmtId="0" fontId="25" fillId="0" borderId="0" xfId="8" applyFont="1" applyAlignment="1">
      <alignment horizontal="center"/>
    </xf>
    <xf numFmtId="165" fontId="25" fillId="0" borderId="0" xfId="9" applyNumberFormat="1" applyFont="1" applyFill="1"/>
    <xf numFmtId="43" fontId="1" fillId="0" borderId="0" xfId="8" applyNumberFormat="1"/>
    <xf numFmtId="165" fontId="26" fillId="0" borderId="11" xfId="9" applyNumberFormat="1" applyFont="1" applyFill="1" applyBorder="1"/>
    <xf numFmtId="165" fontId="26" fillId="0" borderId="0" xfId="9" applyNumberFormat="1" applyFont="1" applyFill="1" applyBorder="1"/>
    <xf numFmtId="165" fontId="25" fillId="0" borderId="0" xfId="8" applyNumberFormat="1" applyFont="1"/>
    <xf numFmtId="43" fontId="25" fillId="0" borderId="0" xfId="9" applyFont="1" applyFill="1"/>
    <xf numFmtId="165" fontId="26" fillId="0" borderId="11" xfId="8" applyNumberFormat="1" applyFont="1" applyBorder="1"/>
    <xf numFmtId="165" fontId="26" fillId="0" borderId="0" xfId="8" applyNumberFormat="1" applyFont="1"/>
    <xf numFmtId="0" fontId="1" fillId="7" borderId="0" xfId="8" applyFill="1"/>
    <xf numFmtId="165" fontId="26" fillId="0" borderId="17" xfId="8" applyNumberFormat="1" applyFont="1" applyBorder="1"/>
    <xf numFmtId="0" fontId="26" fillId="0" borderId="0" xfId="8" applyFont="1" applyAlignment="1">
      <alignment horizontal="left"/>
    </xf>
    <xf numFmtId="43" fontId="27" fillId="8" borderId="0" xfId="9" applyFont="1" applyFill="1"/>
    <xf numFmtId="165" fontId="28" fillId="0" borderId="0" xfId="9" applyNumberFormat="1" applyFont="1" applyFill="1"/>
    <xf numFmtId="43" fontId="26" fillId="0" borderId="0" xfId="9" applyFont="1" applyFill="1"/>
    <xf numFmtId="165" fontId="1" fillId="0" borderId="0" xfId="8" applyNumberFormat="1"/>
    <xf numFmtId="0" fontId="1" fillId="0" borderId="0" xfId="8" applyAlignment="1">
      <alignment horizontal="left"/>
    </xf>
    <xf numFmtId="0" fontId="26" fillId="0" borderId="0" xfId="8" applyFont="1" applyAlignment="1">
      <alignment horizontal="center"/>
    </xf>
    <xf numFmtId="0" fontId="4" fillId="0" borderId="0" xfId="0" applyFont="1" applyBorder="1" applyAlignment="1">
      <alignment horizontal="center" wrapText="1"/>
    </xf>
    <xf numFmtId="0" fontId="3" fillId="0" borderId="0" xfId="0" applyFont="1" applyAlignment="1">
      <alignment horizontal="center" wrapText="1"/>
    </xf>
    <xf numFmtId="0" fontId="4" fillId="0" borderId="0" xfId="0" applyFont="1" applyAlignment="1">
      <alignment horizontal="center" wrapText="1"/>
    </xf>
    <xf numFmtId="0" fontId="4" fillId="0" borderId="0" xfId="0" applyFont="1" applyBorder="1" applyAlignment="1">
      <alignment horizontal="center"/>
    </xf>
    <xf numFmtId="0" fontId="14" fillId="0" borderId="0" xfId="1" applyFont="1" applyAlignment="1">
      <alignment horizontal="center"/>
    </xf>
    <xf numFmtId="0" fontId="18" fillId="0" borderId="0" xfId="1" applyFont="1" applyAlignment="1">
      <alignment horizontal="center" wrapText="1"/>
    </xf>
    <xf numFmtId="0" fontId="14" fillId="0" borderId="0" xfId="1" applyFont="1" applyAlignment="1">
      <alignment horizontal="center" wrapText="1"/>
    </xf>
    <xf numFmtId="0" fontId="12" fillId="4" borderId="0" xfId="1" applyFont="1" applyFill="1" applyAlignment="1">
      <alignment horizontal="center"/>
    </xf>
    <xf numFmtId="0" fontId="13" fillId="4" borderId="0" xfId="1" applyFont="1" applyFill="1" applyAlignment="1">
      <alignment horizontal="center"/>
    </xf>
    <xf numFmtId="0" fontId="13" fillId="4" borderId="0" xfId="1" applyFont="1" applyFill="1" applyAlignment="1">
      <alignment horizontal="center" vertical="center"/>
    </xf>
    <xf numFmtId="0" fontId="13" fillId="4" borderId="9" xfId="1" applyFont="1" applyFill="1" applyBorder="1" applyAlignment="1">
      <alignment horizontal="center"/>
    </xf>
  </cellXfs>
  <cellStyles count="10">
    <cellStyle name="Detalles de la tabla, izquierda" xfId="7" xr:uid="{AA1C0C47-C8CE-4025-B2CE-51EDAD0F6E34}"/>
    <cellStyle name="Millares 2" xfId="2" xr:uid="{EEE8A53C-C96A-43D6-BD73-0E333CE32A49}"/>
    <cellStyle name="Millares 3" xfId="3" xr:uid="{ED2B032E-9229-49C4-9BF5-95CBCE336A0C}"/>
    <cellStyle name="Millares 4" xfId="5" xr:uid="{4E5C4F8E-506D-49F1-A94E-1CA73C0DDC05}"/>
    <cellStyle name="Millares 5" xfId="9" xr:uid="{E6D42891-F46B-4EB9-BD1F-20CC1F4DA831}"/>
    <cellStyle name="Normal" xfId="0" builtinId="0"/>
    <cellStyle name="Normal 2" xfId="1" xr:uid="{669ABB06-BECA-42C1-A1D5-AC28F171A25C}"/>
    <cellStyle name="Normal 2 2" xfId="6" xr:uid="{9612191B-3E94-4214-9FAA-0416BD455CCA}"/>
    <cellStyle name="Normal 3" xfId="4" xr:uid="{EB3D9EB1-56AD-49CA-BD5E-32DB3D936171}"/>
    <cellStyle name="Normal 4" xfId="8" xr:uid="{1BDC67D7-28C0-4858-9005-8ACD1DBEB53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xdr:from>
      <xdr:col>2</xdr:col>
      <xdr:colOff>381000</xdr:colOff>
      <xdr:row>61</xdr:row>
      <xdr:rowOff>97846</xdr:rowOff>
    </xdr:from>
    <xdr:to>
      <xdr:col>3</xdr:col>
      <xdr:colOff>2209801</xdr:colOff>
      <xdr:row>65</xdr:row>
      <xdr:rowOff>47625</xdr:rowOff>
    </xdr:to>
    <xdr:sp macro="" textlink="">
      <xdr:nvSpPr>
        <xdr:cNvPr id="2" name="CuadroTexto 1">
          <a:extLst>
            <a:ext uri="{FF2B5EF4-FFF2-40B4-BE49-F238E27FC236}">
              <a16:creationId xmlns:a16="http://schemas.microsoft.com/office/drawing/2014/main" id="{6488E5AE-4E6A-4CFC-B57F-8E268C47EBB2}"/>
            </a:ext>
          </a:extLst>
        </xdr:cNvPr>
        <xdr:cNvSpPr txBox="1"/>
      </xdr:nvSpPr>
      <xdr:spPr>
        <a:xfrm>
          <a:off x="685800" y="9699046"/>
          <a:ext cx="2543176" cy="71177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DO" sz="1000" b="1" u="sng" baseline="0">
              <a:solidFill>
                <a:schemeClr val="dk1"/>
              </a:solidFill>
              <a:latin typeface="Cambria" panose="02040503050406030204" pitchFamily="18" charset="0"/>
              <a:ea typeface="Cambria" panose="02040503050406030204" pitchFamily="18" charset="0"/>
              <a:cs typeface="Arial" panose="020B0604020202020204" pitchFamily="34" charset="0"/>
            </a:rPr>
            <a:t>AUSTRIA TAVERAS</a:t>
          </a:r>
        </a:p>
        <a:p>
          <a:pPr algn="ctr"/>
          <a:r>
            <a:rPr lang="es-DO" sz="1000" b="1" baseline="0">
              <a:latin typeface="Cambria" panose="02040503050406030204" pitchFamily="18" charset="0"/>
              <a:ea typeface="Cambria" panose="02040503050406030204" pitchFamily="18" charset="0"/>
              <a:cs typeface="Arial" panose="020B0604020202020204" pitchFamily="34" charset="0"/>
            </a:rPr>
            <a:t>     </a:t>
          </a:r>
          <a:r>
            <a:rPr lang="es-DO" sz="1000" b="1" u="none" baseline="0">
              <a:solidFill>
                <a:schemeClr val="dk1"/>
              </a:solidFill>
              <a:latin typeface="Cambria" panose="02040503050406030204" pitchFamily="18" charset="0"/>
              <a:ea typeface="Cambria" panose="02040503050406030204" pitchFamily="18" charset="0"/>
              <a:cs typeface="Arial" panose="020B0604020202020204" pitchFamily="34" charset="0"/>
            </a:rPr>
            <a:t>Encargada Dpto. de Contabilidad</a:t>
          </a:r>
        </a:p>
      </xdr:txBody>
    </xdr:sp>
    <xdr:clientData/>
  </xdr:twoCellAnchor>
  <xdr:twoCellAnchor>
    <xdr:from>
      <xdr:col>4</xdr:col>
      <xdr:colOff>0</xdr:colOff>
      <xdr:row>61</xdr:row>
      <xdr:rowOff>150668</xdr:rowOff>
    </xdr:from>
    <xdr:to>
      <xdr:col>5</xdr:col>
      <xdr:colOff>632114</xdr:colOff>
      <xdr:row>65</xdr:row>
      <xdr:rowOff>57534</xdr:rowOff>
    </xdr:to>
    <xdr:sp macro="" textlink="">
      <xdr:nvSpPr>
        <xdr:cNvPr id="3" name="CuadroTexto 2">
          <a:extLst>
            <a:ext uri="{FF2B5EF4-FFF2-40B4-BE49-F238E27FC236}">
              <a16:creationId xmlns:a16="http://schemas.microsoft.com/office/drawing/2014/main" id="{EA205C19-3122-4B5D-AB3E-AEBE3A3B8658}"/>
            </a:ext>
          </a:extLst>
        </xdr:cNvPr>
        <xdr:cNvSpPr txBox="1"/>
      </xdr:nvSpPr>
      <xdr:spPr>
        <a:xfrm>
          <a:off x="4181475" y="9751868"/>
          <a:ext cx="1517939" cy="66886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lgn="ctr"/>
          <a:r>
            <a:rPr lang="es-DO" sz="1000" b="1" u="sng" baseline="0">
              <a:solidFill>
                <a:schemeClr val="dk1"/>
              </a:solidFill>
              <a:latin typeface="Cambria" panose="02040503050406030204" pitchFamily="18" charset="0"/>
              <a:ea typeface="Cambria" panose="02040503050406030204" pitchFamily="18" charset="0"/>
              <a:cs typeface="Arial" panose="020B0604020202020204" pitchFamily="34" charset="0"/>
            </a:rPr>
            <a:t>SANDRA RAMIREZ                                                             </a:t>
          </a:r>
          <a:r>
            <a:rPr lang="es-DO" sz="1000" b="1" u="none" baseline="0">
              <a:solidFill>
                <a:schemeClr val="dk1"/>
              </a:solidFill>
              <a:latin typeface="Cambria" panose="02040503050406030204" pitchFamily="18" charset="0"/>
              <a:ea typeface="Cambria" panose="02040503050406030204" pitchFamily="18" charset="0"/>
              <a:cs typeface="Arial" panose="020B0604020202020204" pitchFamily="34" charset="0"/>
            </a:rPr>
            <a:t>Directora Financiera                                                                                                                                     </a:t>
          </a:r>
        </a:p>
      </xdr:txBody>
    </xdr:sp>
    <xdr:clientData/>
  </xdr:twoCellAnchor>
  <xdr:twoCellAnchor editAs="oneCell">
    <xdr:from>
      <xdr:col>2</xdr:col>
      <xdr:colOff>28575</xdr:colOff>
      <xdr:row>0</xdr:row>
      <xdr:rowOff>0</xdr:rowOff>
    </xdr:from>
    <xdr:to>
      <xdr:col>3</xdr:col>
      <xdr:colOff>790575</xdr:colOff>
      <xdr:row>5</xdr:row>
      <xdr:rowOff>47625</xdr:rowOff>
    </xdr:to>
    <xdr:pic>
      <xdr:nvPicPr>
        <xdr:cNvPr id="4" name="Imagen 3">
          <a:extLst>
            <a:ext uri="{FF2B5EF4-FFF2-40B4-BE49-F238E27FC236}">
              <a16:creationId xmlns:a16="http://schemas.microsoft.com/office/drawing/2014/main" id="{5103B764-8685-46D3-9093-6357330645D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3375" y="0"/>
          <a:ext cx="1476375" cy="1000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0</xdr:row>
      <xdr:rowOff>0</xdr:rowOff>
    </xdr:from>
    <xdr:to>
      <xdr:col>17</xdr:col>
      <xdr:colOff>561975</xdr:colOff>
      <xdr:row>7</xdr:row>
      <xdr:rowOff>28575</xdr:rowOff>
    </xdr:to>
    <xdr:pic>
      <xdr:nvPicPr>
        <xdr:cNvPr id="5" name="Imagen 92">
          <a:extLst>
            <a:ext uri="{FF2B5EF4-FFF2-40B4-BE49-F238E27FC236}">
              <a16:creationId xmlns:a16="http://schemas.microsoft.com/office/drawing/2014/main" id="{EC4C3AC9-B664-49DA-923A-BAADCB9CF879}"/>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3127" t="2" r="34833" b="81383"/>
        <a:stretch>
          <a:fillRect/>
        </a:stretch>
      </xdr:blipFill>
      <xdr:spPr bwMode="auto">
        <a:xfrm>
          <a:off x="4181475" y="0"/>
          <a:ext cx="2047875" cy="1362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85725</xdr:colOff>
      <xdr:row>2</xdr:row>
      <xdr:rowOff>12701</xdr:rowOff>
    </xdr:from>
    <xdr:to>
      <xdr:col>3</xdr:col>
      <xdr:colOff>1381125</xdr:colOff>
      <xdr:row>9</xdr:row>
      <xdr:rowOff>85725</xdr:rowOff>
    </xdr:to>
    <xdr:pic>
      <xdr:nvPicPr>
        <xdr:cNvPr id="2" name="Imagen 4">
          <a:extLst>
            <a:ext uri="{FF2B5EF4-FFF2-40B4-BE49-F238E27FC236}">
              <a16:creationId xmlns:a16="http://schemas.microsoft.com/office/drawing/2014/main" id="{B7403888-852F-4FCA-B43B-F034209A5D9E}"/>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33127" t="5320" r="34833" b="83377"/>
        <a:stretch/>
      </xdr:blipFill>
      <xdr:spPr bwMode="auto">
        <a:xfrm>
          <a:off x="2476500" y="393701"/>
          <a:ext cx="3790950" cy="1406524"/>
        </a:xfrm>
        <a:prstGeom prst="rect">
          <a:avLst/>
        </a:prstGeom>
        <a:ln>
          <a:noFill/>
        </a:ln>
        <a:extLst>
          <a:ext uri="{53640926-AAD7-44D8-BBD7-CCE9431645EC}">
            <a14:shadowObscured xmlns:a14="http://schemas.microsoft.com/office/drawing/2010/main"/>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828675</xdr:colOff>
      <xdr:row>0</xdr:row>
      <xdr:rowOff>114301</xdr:rowOff>
    </xdr:from>
    <xdr:to>
      <xdr:col>4</xdr:col>
      <xdr:colOff>1438275</xdr:colOff>
      <xdr:row>4</xdr:row>
      <xdr:rowOff>142875</xdr:rowOff>
    </xdr:to>
    <xdr:pic>
      <xdr:nvPicPr>
        <xdr:cNvPr id="2" name="Imagen 1">
          <a:extLst>
            <a:ext uri="{FF2B5EF4-FFF2-40B4-BE49-F238E27FC236}">
              <a16:creationId xmlns:a16="http://schemas.microsoft.com/office/drawing/2014/main" id="{646F672C-C291-4EB8-BEB7-C8DF2888905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33127" t="4257" r="34833" b="83110"/>
        <a:stretch>
          <a:fillRect/>
        </a:stretch>
      </xdr:blipFill>
      <xdr:spPr bwMode="auto">
        <a:xfrm>
          <a:off x="3295650" y="114301"/>
          <a:ext cx="2857500" cy="8096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REPORTE%20PARA%20TRABAJO%202024/AGOSTO/ESTADO%20CON%20DETALLE%20202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ESEMBOLSOS%20AGOSTO%202024%20DEL%20SIGEF.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LANCE"/>
      <sheetName val="DETALLE"/>
      <sheetName val="CXC"/>
      <sheetName val="detalle cxp"/>
      <sheetName val="AMORT. SEGUROI"/>
      <sheetName val="RECIBOS AVANCE"/>
      <sheetName val="RECIBOS INGRESOS TOTAL"/>
      <sheetName val=" INGRESOS DETLLE"/>
      <sheetName val="FACTURA"/>
      <sheetName val="CAJA CHICA"/>
    </sheetNames>
    <sheetDataSet>
      <sheetData sheetId="0"/>
      <sheetData sheetId="1"/>
      <sheetData sheetId="2">
        <row r="35">
          <cell r="G35">
            <v>10210524.800000001</v>
          </cell>
        </row>
        <row r="37">
          <cell r="D37">
            <v>4720000</v>
          </cell>
        </row>
      </sheetData>
      <sheetData sheetId="3"/>
      <sheetData sheetId="4"/>
      <sheetData sheetId="5"/>
      <sheetData sheetId="6"/>
      <sheetData sheetId="7"/>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nidadEjecutora"/>
      <sheetName val="Definicion"/>
    </sheetNames>
    <sheetDataSet>
      <sheetData sheetId="0" refreshError="1">
        <row r="77">
          <cell r="A77" t="str">
            <v>DIRECCION GENERAL DE BELLAS ARTES</v>
          </cell>
          <cell r="C77" t="str">
            <v>02/08/2024</v>
          </cell>
          <cell r="D77" t="str">
            <v>1631</v>
          </cell>
          <cell r="E77">
            <v>3650</v>
          </cell>
        </row>
        <row r="86">
          <cell r="A86" t="str">
            <v>DIRECCION GENERAL DE BELLAS ARTES</v>
          </cell>
          <cell r="C86" t="str">
            <v>02/08/2024</v>
          </cell>
          <cell r="D86" t="str">
            <v>1636</v>
          </cell>
          <cell r="E86">
            <v>4450</v>
          </cell>
        </row>
        <row r="98">
          <cell r="A98" t="str">
            <v>COMPANIA DOMINICANA DE TELEFONOS C POR A</v>
          </cell>
          <cell r="C98" t="str">
            <v>05/08/2024</v>
          </cell>
          <cell r="D98" t="str">
            <v>1645</v>
          </cell>
          <cell r="E98">
            <v>127570.06</v>
          </cell>
        </row>
        <row r="126">
          <cell r="A126" t="str">
            <v>DIRECCION GENERAL DE BELLAS ARTES</v>
          </cell>
          <cell r="C126" t="str">
            <v>05/08/2024</v>
          </cell>
          <cell r="D126" t="str">
            <v>1662</v>
          </cell>
          <cell r="E126">
            <v>9900</v>
          </cell>
        </row>
        <row r="134">
          <cell r="A134" t="str">
            <v>DIRECCION GENERAL DE BELLAS ARTES</v>
          </cell>
          <cell r="C134" t="str">
            <v>05/08/2024</v>
          </cell>
          <cell r="D134" t="str">
            <v>1666</v>
          </cell>
          <cell r="E134">
            <v>7500</v>
          </cell>
        </row>
        <row r="140">
          <cell r="A140" t="str">
            <v>CORPORACION DEL ACUEDUCTO Y ALCANTARILLADO DE SANTO DOMINGO</v>
          </cell>
          <cell r="C140" t="str">
            <v>06/08/2024</v>
          </cell>
          <cell r="D140" t="str">
            <v>1670</v>
          </cell>
          <cell r="E140">
            <v>58197.4</v>
          </cell>
        </row>
        <row r="149">
          <cell r="A149" t="str">
            <v>Darwin Emilio De Leon Rodriguez</v>
          </cell>
          <cell r="C149" t="str">
            <v>06/08/2024</v>
          </cell>
          <cell r="D149" t="str">
            <v>1677</v>
          </cell>
          <cell r="E149">
            <v>118000</v>
          </cell>
        </row>
        <row r="154">
          <cell r="A154" t="str">
            <v>DIRECCION GENERAL DE BELLAS ARTES</v>
          </cell>
          <cell r="C154" t="str">
            <v>06/08/2024</v>
          </cell>
          <cell r="D154" t="str">
            <v>1680</v>
          </cell>
          <cell r="E154">
            <v>10200</v>
          </cell>
        </row>
        <row r="158">
          <cell r="A158" t="str">
            <v>DIRECCION GENERAL DE BELLAS ARTES</v>
          </cell>
          <cell r="C158" t="str">
            <v>06/08/2024</v>
          </cell>
          <cell r="D158" t="str">
            <v>1682</v>
          </cell>
          <cell r="E158">
            <v>8850</v>
          </cell>
        </row>
        <row r="164">
          <cell r="A164" t="str">
            <v>Edesur Dominicana, S.A</v>
          </cell>
          <cell r="C164" t="str">
            <v>06/08/2024</v>
          </cell>
          <cell r="D164" t="str">
            <v>1686</v>
          </cell>
          <cell r="E164">
            <v>990246.23</v>
          </cell>
        </row>
        <row r="172">
          <cell r="A172" t="str">
            <v>EMPRESA DISTRIBUIDORA DE ELECTRICIDAD DEL ESTE S A</v>
          </cell>
          <cell r="C172" t="str">
            <v>07/08/2024</v>
          </cell>
          <cell r="D172" t="str">
            <v>1692</v>
          </cell>
          <cell r="E172">
            <v>1747553.06</v>
          </cell>
        </row>
        <row r="177">
          <cell r="A177" t="str">
            <v>AYUNTAMIENTO DEL DISTRITO NACIONAL</v>
          </cell>
          <cell r="C177" t="str">
            <v>07/08/2024</v>
          </cell>
          <cell r="D177" t="str">
            <v>1695</v>
          </cell>
          <cell r="E177">
            <v>12433</v>
          </cell>
        </row>
        <row r="185">
          <cell r="A185" t="str">
            <v>DIRECCION GENERAL DE BELLAS ARTES</v>
          </cell>
          <cell r="C185" t="str">
            <v>07/08/2024</v>
          </cell>
          <cell r="D185" t="str">
            <v>1700</v>
          </cell>
          <cell r="E185">
            <v>5300</v>
          </cell>
        </row>
        <row r="189">
          <cell r="A189" t="str">
            <v>AYUNTAMIENTO DEL DISTRITO NACIONAL</v>
          </cell>
          <cell r="C189" t="str">
            <v>07/08/2024</v>
          </cell>
          <cell r="D189" t="str">
            <v>1702</v>
          </cell>
          <cell r="E189">
            <v>13894</v>
          </cell>
        </row>
        <row r="196">
          <cell r="A196" t="str">
            <v>COMPANIA DOMINICANA DE TELEFONOS C POR A</v>
          </cell>
          <cell r="C196" t="str">
            <v>08/08/2024</v>
          </cell>
          <cell r="D196" t="str">
            <v>1706</v>
          </cell>
          <cell r="E196">
            <v>11590.08</v>
          </cell>
        </row>
        <row r="203">
          <cell r="A203" t="str">
            <v>HUMANO SEGUROS S A</v>
          </cell>
          <cell r="C203" t="str">
            <v>08/08/2024</v>
          </cell>
          <cell r="D203" t="str">
            <v>1711</v>
          </cell>
          <cell r="E203">
            <v>277487.34000000003</v>
          </cell>
        </row>
        <row r="211">
          <cell r="A211" t="str">
            <v>EDENORTE DOMINICANA S A</v>
          </cell>
          <cell r="C211" t="str">
            <v>09/08/2024</v>
          </cell>
          <cell r="D211" t="str">
            <v>1715</v>
          </cell>
          <cell r="E211">
            <v>5976.16</v>
          </cell>
        </row>
        <row r="216">
          <cell r="C216" t="str">
            <v>09/08/2024</v>
          </cell>
          <cell r="D216" t="str">
            <v>1718</v>
          </cell>
          <cell r="E216">
            <v>231757.43</v>
          </cell>
        </row>
        <row r="225">
          <cell r="A225" t="str">
            <v>SEGURO NACIONAL DE SALUD</v>
          </cell>
          <cell r="C225" t="str">
            <v>09/08/2024</v>
          </cell>
          <cell r="D225" t="str">
            <v>1723</v>
          </cell>
          <cell r="E225">
            <v>22339.46</v>
          </cell>
        </row>
        <row r="236">
          <cell r="A236" t="str">
            <v>Grupo Iceme, SRL</v>
          </cell>
          <cell r="C236" t="str">
            <v>09/08/2024</v>
          </cell>
          <cell r="D236" t="str">
            <v>1731</v>
          </cell>
          <cell r="E236">
            <v>578359.30000000005</v>
          </cell>
        </row>
        <row r="243">
          <cell r="A243" t="str">
            <v>Eximedia, SRL</v>
          </cell>
          <cell r="C243" t="str">
            <v>12/08/2024</v>
          </cell>
          <cell r="D243" t="str">
            <v>1735</v>
          </cell>
          <cell r="E243">
            <v>9500</v>
          </cell>
        </row>
        <row r="253">
          <cell r="A253" t="str">
            <v>CENTRO NACIONAL DE CONSERVACION DE DOCUMENTOS</v>
          </cell>
          <cell r="C253" t="str">
            <v>12/08/2024</v>
          </cell>
          <cell r="D253" t="str">
            <v>1741</v>
          </cell>
          <cell r="E253">
            <v>250000</v>
          </cell>
        </row>
        <row r="263">
          <cell r="A263" t="str">
            <v>Pablo Yarodi De Jesus Nivar</v>
          </cell>
          <cell r="C263" t="str">
            <v>12/08/2024</v>
          </cell>
          <cell r="D263" t="str">
            <v>1748</v>
          </cell>
          <cell r="E263">
            <v>318600</v>
          </cell>
        </row>
        <row r="267">
          <cell r="A267" t="str">
            <v>DIRECCION GENERAL DE BELLAS ARTES</v>
          </cell>
          <cell r="C267" t="str">
            <v>13/08/2024</v>
          </cell>
          <cell r="D267" t="str">
            <v>1750</v>
          </cell>
          <cell r="E267">
            <v>3600</v>
          </cell>
        </row>
        <row r="270">
          <cell r="A270" t="str">
            <v>DIRECCION GENERAL DE BELLAS ARTES</v>
          </cell>
          <cell r="C270" t="str">
            <v>13/08/2024</v>
          </cell>
          <cell r="D270" t="str">
            <v>1752</v>
          </cell>
          <cell r="E270">
            <v>2850</v>
          </cell>
        </row>
        <row r="273">
          <cell r="A273" t="str">
            <v>DIRECCION GENERAL DE BELLAS ARTES</v>
          </cell>
          <cell r="C273" t="str">
            <v>13/08/2024</v>
          </cell>
          <cell r="D273" t="str">
            <v>1754</v>
          </cell>
          <cell r="E273">
            <v>1350</v>
          </cell>
        </row>
        <row r="277">
          <cell r="A277" t="str">
            <v>Grupo Brizatlantica del Caribe, SRL</v>
          </cell>
          <cell r="C277" t="str">
            <v>13/08/2024</v>
          </cell>
          <cell r="D277" t="str">
            <v>1756</v>
          </cell>
          <cell r="E277">
            <v>114649.08</v>
          </cell>
        </row>
        <row r="303">
          <cell r="A303" t="str">
            <v>AYUNTAMIENTO DEL MUNICIPIO DE SANTIAGO</v>
          </cell>
          <cell r="C303" t="str">
            <v>13/08/2024</v>
          </cell>
          <cell r="D303" t="str">
            <v>1771</v>
          </cell>
          <cell r="E303">
            <v>2500</v>
          </cell>
        </row>
        <row r="307">
          <cell r="A307" t="str">
            <v>Progescon, SRL</v>
          </cell>
          <cell r="C307" t="str">
            <v>13/08/2024</v>
          </cell>
          <cell r="D307" t="str">
            <v>1773</v>
          </cell>
          <cell r="E307">
            <v>83583.33</v>
          </cell>
        </row>
        <row r="313">
          <cell r="A313" t="str">
            <v>DIRECCION GENERAL DE BELLAS ARTES</v>
          </cell>
          <cell r="C313" t="str">
            <v>14/08/2024</v>
          </cell>
          <cell r="D313" t="str">
            <v>1777</v>
          </cell>
          <cell r="E313">
            <v>9800</v>
          </cell>
        </row>
        <row r="351">
          <cell r="A351" t="str">
            <v>DIRECCION GENERAL DE BELLAS ARTES</v>
          </cell>
          <cell r="C351" t="str">
            <v>15/08/2024</v>
          </cell>
          <cell r="D351" t="str">
            <v>1801</v>
          </cell>
          <cell r="E351">
            <v>16500</v>
          </cell>
        </row>
        <row r="357">
          <cell r="A357" t="str">
            <v>DIRECCION GENERAL DE BELLAS ARTES</v>
          </cell>
          <cell r="C357" t="str">
            <v>15/08/2024</v>
          </cell>
          <cell r="D357" t="str">
            <v>1805</v>
          </cell>
          <cell r="E357">
            <v>1100</v>
          </cell>
        </row>
        <row r="360">
          <cell r="A360" t="str">
            <v>Ramirez &amp; Mojica Envoy Pack Courier Express, SRL</v>
          </cell>
          <cell r="C360" t="str">
            <v>19/08/2024</v>
          </cell>
          <cell r="D360" t="str">
            <v>1807</v>
          </cell>
          <cell r="E360">
            <v>46425.63</v>
          </cell>
        </row>
        <row r="363">
          <cell r="A363" t="str">
            <v>Flow, SRL</v>
          </cell>
          <cell r="C363" t="str">
            <v>19/08/2024</v>
          </cell>
          <cell r="D363" t="str">
            <v>1809</v>
          </cell>
          <cell r="E363">
            <v>64981.35</v>
          </cell>
        </row>
        <row r="385">
          <cell r="A385" t="str">
            <v>ALL Office Solutions TS, SRL</v>
          </cell>
          <cell r="C385" t="str">
            <v>19/08/2024</v>
          </cell>
          <cell r="D385" t="str">
            <v>1828</v>
          </cell>
          <cell r="E385">
            <v>118000</v>
          </cell>
        </row>
        <row r="391">
          <cell r="A391" t="str">
            <v>Ingeniería Sanlet, SRL.</v>
          </cell>
          <cell r="C391" t="str">
            <v>19/08/2024</v>
          </cell>
          <cell r="D391" t="str">
            <v>1833</v>
          </cell>
          <cell r="E391">
            <v>463065.04</v>
          </cell>
        </row>
        <row r="406">
          <cell r="A406" t="str">
            <v>Grupo Alaska, SA</v>
          </cell>
          <cell r="C406" t="str">
            <v>19/08/2024</v>
          </cell>
          <cell r="D406" t="str">
            <v>1846</v>
          </cell>
          <cell r="E406">
            <v>13260</v>
          </cell>
        </row>
        <row r="434">
          <cell r="A434" t="str">
            <v>COMPANIA DOMINICANA DE TELEFONOS C POR A</v>
          </cell>
          <cell r="C434" t="str">
            <v>21/08/2024</v>
          </cell>
          <cell r="D434" t="str">
            <v>1866</v>
          </cell>
          <cell r="E434">
            <v>236892.28</v>
          </cell>
        </row>
        <row r="439">
          <cell r="A439" t="str">
            <v>DIRECCION GENERAL DE BELLAS ARTES</v>
          </cell>
          <cell r="C439" t="str">
            <v>21/08/2024</v>
          </cell>
          <cell r="D439" t="str">
            <v>1870</v>
          </cell>
          <cell r="E439">
            <v>36900</v>
          </cell>
        </row>
        <row r="454">
          <cell r="A454" t="str">
            <v>Global Promo JO LE, SRL</v>
          </cell>
          <cell r="C454" t="str">
            <v>22/08/2024</v>
          </cell>
          <cell r="D454" t="str">
            <v>1878</v>
          </cell>
          <cell r="E454">
            <v>165996.5</v>
          </cell>
        </row>
        <row r="457">
          <cell r="A457" t="str">
            <v>COMPANIA DOMINICANA DE TELEFONOS C POR A</v>
          </cell>
          <cell r="C457" t="str">
            <v>22/08/2024</v>
          </cell>
          <cell r="D457" t="str">
            <v>1881</v>
          </cell>
          <cell r="E457">
            <v>6689.92</v>
          </cell>
        </row>
        <row r="468">
          <cell r="A468" t="str">
            <v>DIRECCION GENERAL DE BELLAS ARTES</v>
          </cell>
          <cell r="C468" t="str">
            <v>23/08/2024</v>
          </cell>
          <cell r="D468" t="str">
            <v>1890</v>
          </cell>
          <cell r="E468">
            <v>18000</v>
          </cell>
        </row>
        <row r="470">
          <cell r="A470" t="str">
            <v>Offitek, SRL</v>
          </cell>
          <cell r="C470" t="str">
            <v>23/08/2024</v>
          </cell>
          <cell r="D470" t="str">
            <v>1892</v>
          </cell>
          <cell r="E470">
            <v>20919.169999999998</v>
          </cell>
        </row>
        <row r="493">
          <cell r="A493" t="str">
            <v>DIRECCION GENERAL DE BELLAS ARTES</v>
          </cell>
          <cell r="C493" t="str">
            <v>26/08/2024</v>
          </cell>
          <cell r="D493" t="str">
            <v>1907</v>
          </cell>
          <cell r="E493">
            <v>4450</v>
          </cell>
        </row>
        <row r="503">
          <cell r="A503" t="str">
            <v>COMPANIA DOMINICANA DE TELEFONOS C POR A</v>
          </cell>
          <cell r="C503" t="str">
            <v>27/08/2024</v>
          </cell>
          <cell r="D503" t="str">
            <v>1915</v>
          </cell>
          <cell r="E503">
            <v>453224.09</v>
          </cell>
        </row>
        <row r="522">
          <cell r="A522" t="str">
            <v>DIRECCION GENERAL DE BELLAS ARTES</v>
          </cell>
          <cell r="C522" t="str">
            <v>28/08/2024</v>
          </cell>
          <cell r="D522" t="str">
            <v>1932</v>
          </cell>
          <cell r="E522">
            <v>9300</v>
          </cell>
        </row>
        <row r="528">
          <cell r="A528" t="str">
            <v>DIRECCION GENERAL DE BELLAS ARTES</v>
          </cell>
          <cell r="C528" t="str">
            <v>28/08/2024</v>
          </cell>
          <cell r="D528" t="str">
            <v>1936</v>
          </cell>
          <cell r="E528">
            <v>5100</v>
          </cell>
        </row>
        <row r="549">
          <cell r="A549" t="str">
            <v>COMPANIA DOMINICANA DE TELEFONOS C POR A</v>
          </cell>
          <cell r="C549" t="str">
            <v>30/08/2024</v>
          </cell>
          <cell r="D549" t="str">
            <v>1953</v>
          </cell>
          <cell r="E549">
            <v>11871.39</v>
          </cell>
        </row>
        <row r="554">
          <cell r="A554" t="str">
            <v>Global Promo JO LE, SRL</v>
          </cell>
          <cell r="C554" t="str">
            <v>30/08/2024</v>
          </cell>
          <cell r="D554" t="str">
            <v>1959</v>
          </cell>
          <cell r="E554">
            <v>21912.6</v>
          </cell>
        </row>
      </sheetData>
      <sheetData sheetId="1"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A5F739-ED32-4F2D-94D5-83026940B20B}">
  <sheetPr>
    <pageSetUpPr fitToPage="1"/>
  </sheetPr>
  <dimension ref="A2:Q67"/>
  <sheetViews>
    <sheetView workbookViewId="0">
      <selection activeCell="V52" sqref="V51:V52"/>
    </sheetView>
  </sheetViews>
  <sheetFormatPr baseColWidth="10" defaultColWidth="9.140625" defaultRowHeight="15" x14ac:dyDescent="0.25"/>
  <cols>
    <col min="1" max="2" width="2.28515625" style="130" customWidth="1"/>
    <col min="3" max="3" width="10.7109375" style="130" customWidth="1"/>
    <col min="4" max="4" width="47.42578125" style="152" customWidth="1"/>
    <col min="5" max="5" width="22.28515625" style="130" customWidth="1"/>
    <col min="6" max="7" width="0.42578125" style="130" hidden="1" customWidth="1"/>
    <col min="8" max="8" width="20.42578125" style="130" hidden="1" customWidth="1"/>
    <col min="9" max="9" width="13.28515625" style="130" hidden="1" customWidth="1"/>
    <col min="10" max="10" width="14.28515625" style="131" hidden="1" customWidth="1"/>
    <col min="11" max="11" width="13.140625" style="130" hidden="1" customWidth="1"/>
    <col min="12" max="12" width="14.7109375" style="130" hidden="1" customWidth="1"/>
    <col min="13" max="13" width="17.85546875" style="130" hidden="1" customWidth="1"/>
    <col min="14" max="14" width="9.140625" style="130" hidden="1" customWidth="1"/>
    <col min="15" max="15" width="17.85546875" style="130" hidden="1" customWidth="1"/>
    <col min="16" max="16" width="13.140625" style="130" hidden="1" customWidth="1"/>
    <col min="17" max="17" width="9.140625" style="130" hidden="1" customWidth="1"/>
    <col min="18" max="256" width="9.140625" style="130"/>
    <col min="257" max="258" width="2.28515625" style="130" customWidth="1"/>
    <col min="259" max="259" width="10.7109375" style="130" customWidth="1"/>
    <col min="260" max="260" width="47.42578125" style="130" customWidth="1"/>
    <col min="261" max="261" width="22.28515625" style="130" customWidth="1"/>
    <col min="262" max="262" width="0.42578125" style="130" customWidth="1"/>
    <col min="263" max="263" width="14.28515625" style="130" bestFit="1" customWidth="1"/>
    <col min="264" max="264" width="20.42578125" style="130" customWidth="1"/>
    <col min="265" max="265" width="13.28515625" style="130" bestFit="1" customWidth="1"/>
    <col min="266" max="266" width="14.28515625" style="130" bestFit="1" customWidth="1"/>
    <col min="267" max="267" width="13.140625" style="130" bestFit="1" customWidth="1"/>
    <col min="268" max="268" width="14.7109375" style="130" customWidth="1"/>
    <col min="269" max="269" width="17.85546875" style="130" customWidth="1"/>
    <col min="270" max="270" width="9.140625" style="130"/>
    <col min="271" max="271" width="17.85546875" style="130" customWidth="1"/>
    <col min="272" max="272" width="13.140625" style="130" bestFit="1" customWidth="1"/>
    <col min="273" max="512" width="9.140625" style="130"/>
    <col min="513" max="514" width="2.28515625" style="130" customWidth="1"/>
    <col min="515" max="515" width="10.7109375" style="130" customWidth="1"/>
    <col min="516" max="516" width="47.42578125" style="130" customWidth="1"/>
    <col min="517" max="517" width="22.28515625" style="130" customWidth="1"/>
    <col min="518" max="518" width="0.42578125" style="130" customWidth="1"/>
    <col min="519" max="519" width="14.28515625" style="130" bestFit="1" customWidth="1"/>
    <col min="520" max="520" width="20.42578125" style="130" customWidth="1"/>
    <col min="521" max="521" width="13.28515625" style="130" bestFit="1" customWidth="1"/>
    <col min="522" max="522" width="14.28515625" style="130" bestFit="1" customWidth="1"/>
    <col min="523" max="523" width="13.140625" style="130" bestFit="1" customWidth="1"/>
    <col min="524" max="524" width="14.7109375" style="130" customWidth="1"/>
    <col min="525" max="525" width="17.85546875" style="130" customWidth="1"/>
    <col min="526" max="526" width="9.140625" style="130"/>
    <col min="527" max="527" width="17.85546875" style="130" customWidth="1"/>
    <col min="528" max="528" width="13.140625" style="130" bestFit="1" customWidth="1"/>
    <col min="529" max="768" width="9.140625" style="130"/>
    <col min="769" max="770" width="2.28515625" style="130" customWidth="1"/>
    <col min="771" max="771" width="10.7109375" style="130" customWidth="1"/>
    <col min="772" max="772" width="47.42578125" style="130" customWidth="1"/>
    <col min="773" max="773" width="22.28515625" style="130" customWidth="1"/>
    <col min="774" max="774" width="0.42578125" style="130" customWidth="1"/>
    <col min="775" max="775" width="14.28515625" style="130" bestFit="1" customWidth="1"/>
    <col min="776" max="776" width="20.42578125" style="130" customWidth="1"/>
    <col min="777" max="777" width="13.28515625" style="130" bestFit="1" customWidth="1"/>
    <col min="778" max="778" width="14.28515625" style="130" bestFit="1" customWidth="1"/>
    <col min="779" max="779" width="13.140625" style="130" bestFit="1" customWidth="1"/>
    <col min="780" max="780" width="14.7109375" style="130" customWidth="1"/>
    <col min="781" max="781" width="17.85546875" style="130" customWidth="1"/>
    <col min="782" max="782" width="9.140625" style="130"/>
    <col min="783" max="783" width="17.85546875" style="130" customWidth="1"/>
    <col min="784" max="784" width="13.140625" style="130" bestFit="1" customWidth="1"/>
    <col min="785" max="1024" width="9.140625" style="130"/>
    <col min="1025" max="1026" width="2.28515625" style="130" customWidth="1"/>
    <col min="1027" max="1027" width="10.7109375" style="130" customWidth="1"/>
    <col min="1028" max="1028" width="47.42578125" style="130" customWidth="1"/>
    <col min="1029" max="1029" width="22.28515625" style="130" customWidth="1"/>
    <col min="1030" max="1030" width="0.42578125" style="130" customWidth="1"/>
    <col min="1031" max="1031" width="14.28515625" style="130" bestFit="1" customWidth="1"/>
    <col min="1032" max="1032" width="20.42578125" style="130" customWidth="1"/>
    <col min="1033" max="1033" width="13.28515625" style="130" bestFit="1" customWidth="1"/>
    <col min="1034" max="1034" width="14.28515625" style="130" bestFit="1" customWidth="1"/>
    <col min="1035" max="1035" width="13.140625" style="130" bestFit="1" customWidth="1"/>
    <col min="1036" max="1036" width="14.7109375" style="130" customWidth="1"/>
    <col min="1037" max="1037" width="17.85546875" style="130" customWidth="1"/>
    <col min="1038" max="1038" width="9.140625" style="130"/>
    <col min="1039" max="1039" width="17.85546875" style="130" customWidth="1"/>
    <col min="1040" max="1040" width="13.140625" style="130" bestFit="1" customWidth="1"/>
    <col min="1041" max="1280" width="9.140625" style="130"/>
    <col min="1281" max="1282" width="2.28515625" style="130" customWidth="1"/>
    <col min="1283" max="1283" width="10.7109375" style="130" customWidth="1"/>
    <col min="1284" max="1284" width="47.42578125" style="130" customWidth="1"/>
    <col min="1285" max="1285" width="22.28515625" style="130" customWidth="1"/>
    <col min="1286" max="1286" width="0.42578125" style="130" customWidth="1"/>
    <col min="1287" max="1287" width="14.28515625" style="130" bestFit="1" customWidth="1"/>
    <col min="1288" max="1288" width="20.42578125" style="130" customWidth="1"/>
    <col min="1289" max="1289" width="13.28515625" style="130" bestFit="1" customWidth="1"/>
    <col min="1290" max="1290" width="14.28515625" style="130" bestFit="1" customWidth="1"/>
    <col min="1291" max="1291" width="13.140625" style="130" bestFit="1" customWidth="1"/>
    <col min="1292" max="1292" width="14.7109375" style="130" customWidth="1"/>
    <col min="1293" max="1293" width="17.85546875" style="130" customWidth="1"/>
    <col min="1294" max="1294" width="9.140625" style="130"/>
    <col min="1295" max="1295" width="17.85546875" style="130" customWidth="1"/>
    <col min="1296" max="1296" width="13.140625" style="130" bestFit="1" customWidth="1"/>
    <col min="1297" max="1536" width="9.140625" style="130"/>
    <col min="1537" max="1538" width="2.28515625" style="130" customWidth="1"/>
    <col min="1539" max="1539" width="10.7109375" style="130" customWidth="1"/>
    <col min="1540" max="1540" width="47.42578125" style="130" customWidth="1"/>
    <col min="1541" max="1541" width="22.28515625" style="130" customWidth="1"/>
    <col min="1542" max="1542" width="0.42578125" style="130" customWidth="1"/>
    <col min="1543" max="1543" width="14.28515625" style="130" bestFit="1" customWidth="1"/>
    <col min="1544" max="1544" width="20.42578125" style="130" customWidth="1"/>
    <col min="1545" max="1545" width="13.28515625" style="130" bestFit="1" customWidth="1"/>
    <col min="1546" max="1546" width="14.28515625" style="130" bestFit="1" customWidth="1"/>
    <col min="1547" max="1547" width="13.140625" style="130" bestFit="1" customWidth="1"/>
    <col min="1548" max="1548" width="14.7109375" style="130" customWidth="1"/>
    <col min="1549" max="1549" width="17.85546875" style="130" customWidth="1"/>
    <col min="1550" max="1550" width="9.140625" style="130"/>
    <col min="1551" max="1551" width="17.85546875" style="130" customWidth="1"/>
    <col min="1552" max="1552" width="13.140625" style="130" bestFit="1" customWidth="1"/>
    <col min="1553" max="1792" width="9.140625" style="130"/>
    <col min="1793" max="1794" width="2.28515625" style="130" customWidth="1"/>
    <col min="1795" max="1795" width="10.7109375" style="130" customWidth="1"/>
    <col min="1796" max="1796" width="47.42578125" style="130" customWidth="1"/>
    <col min="1797" max="1797" width="22.28515625" style="130" customWidth="1"/>
    <col min="1798" max="1798" width="0.42578125" style="130" customWidth="1"/>
    <col min="1799" max="1799" width="14.28515625" style="130" bestFit="1" customWidth="1"/>
    <col min="1800" max="1800" width="20.42578125" style="130" customWidth="1"/>
    <col min="1801" max="1801" width="13.28515625" style="130" bestFit="1" customWidth="1"/>
    <col min="1802" max="1802" width="14.28515625" style="130" bestFit="1" customWidth="1"/>
    <col min="1803" max="1803" width="13.140625" style="130" bestFit="1" customWidth="1"/>
    <col min="1804" max="1804" width="14.7109375" style="130" customWidth="1"/>
    <col min="1805" max="1805" width="17.85546875" style="130" customWidth="1"/>
    <col min="1806" max="1806" width="9.140625" style="130"/>
    <col min="1807" max="1807" width="17.85546875" style="130" customWidth="1"/>
    <col min="1808" max="1808" width="13.140625" style="130" bestFit="1" customWidth="1"/>
    <col min="1809" max="2048" width="9.140625" style="130"/>
    <col min="2049" max="2050" width="2.28515625" style="130" customWidth="1"/>
    <col min="2051" max="2051" width="10.7109375" style="130" customWidth="1"/>
    <col min="2052" max="2052" width="47.42578125" style="130" customWidth="1"/>
    <col min="2053" max="2053" width="22.28515625" style="130" customWidth="1"/>
    <col min="2054" max="2054" width="0.42578125" style="130" customWidth="1"/>
    <col min="2055" max="2055" width="14.28515625" style="130" bestFit="1" customWidth="1"/>
    <col min="2056" max="2056" width="20.42578125" style="130" customWidth="1"/>
    <col min="2057" max="2057" width="13.28515625" style="130" bestFit="1" customWidth="1"/>
    <col min="2058" max="2058" width="14.28515625" style="130" bestFit="1" customWidth="1"/>
    <col min="2059" max="2059" width="13.140625" style="130" bestFit="1" customWidth="1"/>
    <col min="2060" max="2060" width="14.7109375" style="130" customWidth="1"/>
    <col min="2061" max="2061" width="17.85546875" style="130" customWidth="1"/>
    <col min="2062" max="2062" width="9.140625" style="130"/>
    <col min="2063" max="2063" width="17.85546875" style="130" customWidth="1"/>
    <col min="2064" max="2064" width="13.140625" style="130" bestFit="1" customWidth="1"/>
    <col min="2065" max="2304" width="9.140625" style="130"/>
    <col min="2305" max="2306" width="2.28515625" style="130" customWidth="1"/>
    <col min="2307" max="2307" width="10.7109375" style="130" customWidth="1"/>
    <col min="2308" max="2308" width="47.42578125" style="130" customWidth="1"/>
    <col min="2309" max="2309" width="22.28515625" style="130" customWidth="1"/>
    <col min="2310" max="2310" width="0.42578125" style="130" customWidth="1"/>
    <col min="2311" max="2311" width="14.28515625" style="130" bestFit="1" customWidth="1"/>
    <col min="2312" max="2312" width="20.42578125" style="130" customWidth="1"/>
    <col min="2313" max="2313" width="13.28515625" style="130" bestFit="1" customWidth="1"/>
    <col min="2314" max="2314" width="14.28515625" style="130" bestFit="1" customWidth="1"/>
    <col min="2315" max="2315" width="13.140625" style="130" bestFit="1" customWidth="1"/>
    <col min="2316" max="2316" width="14.7109375" style="130" customWidth="1"/>
    <col min="2317" max="2317" width="17.85546875" style="130" customWidth="1"/>
    <col min="2318" max="2318" width="9.140625" style="130"/>
    <col min="2319" max="2319" width="17.85546875" style="130" customWidth="1"/>
    <col min="2320" max="2320" width="13.140625" style="130" bestFit="1" customWidth="1"/>
    <col min="2321" max="2560" width="9.140625" style="130"/>
    <col min="2561" max="2562" width="2.28515625" style="130" customWidth="1"/>
    <col min="2563" max="2563" width="10.7109375" style="130" customWidth="1"/>
    <col min="2564" max="2564" width="47.42578125" style="130" customWidth="1"/>
    <col min="2565" max="2565" width="22.28515625" style="130" customWidth="1"/>
    <col min="2566" max="2566" width="0.42578125" style="130" customWidth="1"/>
    <col min="2567" max="2567" width="14.28515625" style="130" bestFit="1" customWidth="1"/>
    <col min="2568" max="2568" width="20.42578125" style="130" customWidth="1"/>
    <col min="2569" max="2569" width="13.28515625" style="130" bestFit="1" customWidth="1"/>
    <col min="2570" max="2570" width="14.28515625" style="130" bestFit="1" customWidth="1"/>
    <col min="2571" max="2571" width="13.140625" style="130" bestFit="1" customWidth="1"/>
    <col min="2572" max="2572" width="14.7109375" style="130" customWidth="1"/>
    <col min="2573" max="2573" width="17.85546875" style="130" customWidth="1"/>
    <col min="2574" max="2574" width="9.140625" style="130"/>
    <col min="2575" max="2575" width="17.85546875" style="130" customWidth="1"/>
    <col min="2576" max="2576" width="13.140625" style="130" bestFit="1" customWidth="1"/>
    <col min="2577" max="2816" width="9.140625" style="130"/>
    <col min="2817" max="2818" width="2.28515625" style="130" customWidth="1"/>
    <col min="2819" max="2819" width="10.7109375" style="130" customWidth="1"/>
    <col min="2820" max="2820" width="47.42578125" style="130" customWidth="1"/>
    <col min="2821" max="2821" width="22.28515625" style="130" customWidth="1"/>
    <col min="2822" max="2822" width="0.42578125" style="130" customWidth="1"/>
    <col min="2823" max="2823" width="14.28515625" style="130" bestFit="1" customWidth="1"/>
    <col min="2824" max="2824" width="20.42578125" style="130" customWidth="1"/>
    <col min="2825" max="2825" width="13.28515625" style="130" bestFit="1" customWidth="1"/>
    <col min="2826" max="2826" width="14.28515625" style="130" bestFit="1" customWidth="1"/>
    <col min="2827" max="2827" width="13.140625" style="130" bestFit="1" customWidth="1"/>
    <col min="2828" max="2828" width="14.7109375" style="130" customWidth="1"/>
    <col min="2829" max="2829" width="17.85546875" style="130" customWidth="1"/>
    <col min="2830" max="2830" width="9.140625" style="130"/>
    <col min="2831" max="2831" width="17.85546875" style="130" customWidth="1"/>
    <col min="2832" max="2832" width="13.140625" style="130" bestFit="1" customWidth="1"/>
    <col min="2833" max="3072" width="9.140625" style="130"/>
    <col min="3073" max="3074" width="2.28515625" style="130" customWidth="1"/>
    <col min="3075" max="3075" width="10.7109375" style="130" customWidth="1"/>
    <col min="3076" max="3076" width="47.42578125" style="130" customWidth="1"/>
    <col min="3077" max="3077" width="22.28515625" style="130" customWidth="1"/>
    <col min="3078" max="3078" width="0.42578125" style="130" customWidth="1"/>
    <col min="3079" max="3079" width="14.28515625" style="130" bestFit="1" customWidth="1"/>
    <col min="3080" max="3080" width="20.42578125" style="130" customWidth="1"/>
    <col min="3081" max="3081" width="13.28515625" style="130" bestFit="1" customWidth="1"/>
    <col min="3082" max="3082" width="14.28515625" style="130" bestFit="1" customWidth="1"/>
    <col min="3083" max="3083" width="13.140625" style="130" bestFit="1" customWidth="1"/>
    <col min="3084" max="3084" width="14.7109375" style="130" customWidth="1"/>
    <col min="3085" max="3085" width="17.85546875" style="130" customWidth="1"/>
    <col min="3086" max="3086" width="9.140625" style="130"/>
    <col min="3087" max="3087" width="17.85546875" style="130" customWidth="1"/>
    <col min="3088" max="3088" width="13.140625" style="130" bestFit="1" customWidth="1"/>
    <col min="3089" max="3328" width="9.140625" style="130"/>
    <col min="3329" max="3330" width="2.28515625" style="130" customWidth="1"/>
    <col min="3331" max="3331" width="10.7109375" style="130" customWidth="1"/>
    <col min="3332" max="3332" width="47.42578125" style="130" customWidth="1"/>
    <col min="3333" max="3333" width="22.28515625" style="130" customWidth="1"/>
    <col min="3334" max="3334" width="0.42578125" style="130" customWidth="1"/>
    <col min="3335" max="3335" width="14.28515625" style="130" bestFit="1" customWidth="1"/>
    <col min="3336" max="3336" width="20.42578125" style="130" customWidth="1"/>
    <col min="3337" max="3337" width="13.28515625" style="130" bestFit="1" customWidth="1"/>
    <col min="3338" max="3338" width="14.28515625" style="130" bestFit="1" customWidth="1"/>
    <col min="3339" max="3339" width="13.140625" style="130" bestFit="1" customWidth="1"/>
    <col min="3340" max="3340" width="14.7109375" style="130" customWidth="1"/>
    <col min="3341" max="3341" width="17.85546875" style="130" customWidth="1"/>
    <col min="3342" max="3342" width="9.140625" style="130"/>
    <col min="3343" max="3343" width="17.85546875" style="130" customWidth="1"/>
    <col min="3344" max="3344" width="13.140625" style="130" bestFit="1" customWidth="1"/>
    <col min="3345" max="3584" width="9.140625" style="130"/>
    <col min="3585" max="3586" width="2.28515625" style="130" customWidth="1"/>
    <col min="3587" max="3587" width="10.7109375" style="130" customWidth="1"/>
    <col min="3588" max="3588" width="47.42578125" style="130" customWidth="1"/>
    <col min="3589" max="3589" width="22.28515625" style="130" customWidth="1"/>
    <col min="3590" max="3590" width="0.42578125" style="130" customWidth="1"/>
    <col min="3591" max="3591" width="14.28515625" style="130" bestFit="1" customWidth="1"/>
    <col min="3592" max="3592" width="20.42578125" style="130" customWidth="1"/>
    <col min="3593" max="3593" width="13.28515625" style="130" bestFit="1" customWidth="1"/>
    <col min="3594" max="3594" width="14.28515625" style="130" bestFit="1" customWidth="1"/>
    <col min="3595" max="3595" width="13.140625" style="130" bestFit="1" customWidth="1"/>
    <col min="3596" max="3596" width="14.7109375" style="130" customWidth="1"/>
    <col min="3597" max="3597" width="17.85546875" style="130" customWidth="1"/>
    <col min="3598" max="3598" width="9.140625" style="130"/>
    <col min="3599" max="3599" width="17.85546875" style="130" customWidth="1"/>
    <col min="3600" max="3600" width="13.140625" style="130" bestFit="1" customWidth="1"/>
    <col min="3601" max="3840" width="9.140625" style="130"/>
    <col min="3841" max="3842" width="2.28515625" style="130" customWidth="1"/>
    <col min="3843" max="3843" width="10.7109375" style="130" customWidth="1"/>
    <col min="3844" max="3844" width="47.42578125" style="130" customWidth="1"/>
    <col min="3845" max="3845" width="22.28515625" style="130" customWidth="1"/>
    <col min="3846" max="3846" width="0.42578125" style="130" customWidth="1"/>
    <col min="3847" max="3847" width="14.28515625" style="130" bestFit="1" customWidth="1"/>
    <col min="3848" max="3848" width="20.42578125" style="130" customWidth="1"/>
    <col min="3849" max="3849" width="13.28515625" style="130" bestFit="1" customWidth="1"/>
    <col min="3850" max="3850" width="14.28515625" style="130" bestFit="1" customWidth="1"/>
    <col min="3851" max="3851" width="13.140625" style="130" bestFit="1" customWidth="1"/>
    <col min="3852" max="3852" width="14.7109375" style="130" customWidth="1"/>
    <col min="3853" max="3853" width="17.85546875" style="130" customWidth="1"/>
    <col min="3854" max="3854" width="9.140625" style="130"/>
    <col min="3855" max="3855" width="17.85546875" style="130" customWidth="1"/>
    <col min="3856" max="3856" width="13.140625" style="130" bestFit="1" customWidth="1"/>
    <col min="3857" max="4096" width="9.140625" style="130"/>
    <col min="4097" max="4098" width="2.28515625" style="130" customWidth="1"/>
    <col min="4099" max="4099" width="10.7109375" style="130" customWidth="1"/>
    <col min="4100" max="4100" width="47.42578125" style="130" customWidth="1"/>
    <col min="4101" max="4101" width="22.28515625" style="130" customWidth="1"/>
    <col min="4102" max="4102" width="0.42578125" style="130" customWidth="1"/>
    <col min="4103" max="4103" width="14.28515625" style="130" bestFit="1" customWidth="1"/>
    <col min="4104" max="4104" width="20.42578125" style="130" customWidth="1"/>
    <col min="4105" max="4105" width="13.28515625" style="130" bestFit="1" customWidth="1"/>
    <col min="4106" max="4106" width="14.28515625" style="130" bestFit="1" customWidth="1"/>
    <col min="4107" max="4107" width="13.140625" style="130" bestFit="1" customWidth="1"/>
    <col min="4108" max="4108" width="14.7109375" style="130" customWidth="1"/>
    <col min="4109" max="4109" width="17.85546875" style="130" customWidth="1"/>
    <col min="4110" max="4110" width="9.140625" style="130"/>
    <col min="4111" max="4111" width="17.85546875" style="130" customWidth="1"/>
    <col min="4112" max="4112" width="13.140625" style="130" bestFit="1" customWidth="1"/>
    <col min="4113" max="4352" width="9.140625" style="130"/>
    <col min="4353" max="4354" width="2.28515625" style="130" customWidth="1"/>
    <col min="4355" max="4355" width="10.7109375" style="130" customWidth="1"/>
    <col min="4356" max="4356" width="47.42578125" style="130" customWidth="1"/>
    <col min="4357" max="4357" width="22.28515625" style="130" customWidth="1"/>
    <col min="4358" max="4358" width="0.42578125" style="130" customWidth="1"/>
    <col min="4359" max="4359" width="14.28515625" style="130" bestFit="1" customWidth="1"/>
    <col min="4360" max="4360" width="20.42578125" style="130" customWidth="1"/>
    <col min="4361" max="4361" width="13.28515625" style="130" bestFit="1" customWidth="1"/>
    <col min="4362" max="4362" width="14.28515625" style="130" bestFit="1" customWidth="1"/>
    <col min="4363" max="4363" width="13.140625" style="130" bestFit="1" customWidth="1"/>
    <col min="4364" max="4364" width="14.7109375" style="130" customWidth="1"/>
    <col min="4365" max="4365" width="17.85546875" style="130" customWidth="1"/>
    <col min="4366" max="4366" width="9.140625" style="130"/>
    <col min="4367" max="4367" width="17.85546875" style="130" customWidth="1"/>
    <col min="4368" max="4368" width="13.140625" style="130" bestFit="1" customWidth="1"/>
    <col min="4369" max="4608" width="9.140625" style="130"/>
    <col min="4609" max="4610" width="2.28515625" style="130" customWidth="1"/>
    <col min="4611" max="4611" width="10.7109375" style="130" customWidth="1"/>
    <col min="4612" max="4612" width="47.42578125" style="130" customWidth="1"/>
    <col min="4613" max="4613" width="22.28515625" style="130" customWidth="1"/>
    <col min="4614" max="4614" width="0.42578125" style="130" customWidth="1"/>
    <col min="4615" max="4615" width="14.28515625" style="130" bestFit="1" customWidth="1"/>
    <col min="4616" max="4616" width="20.42578125" style="130" customWidth="1"/>
    <col min="4617" max="4617" width="13.28515625" style="130" bestFit="1" customWidth="1"/>
    <col min="4618" max="4618" width="14.28515625" style="130" bestFit="1" customWidth="1"/>
    <col min="4619" max="4619" width="13.140625" style="130" bestFit="1" customWidth="1"/>
    <col min="4620" max="4620" width="14.7109375" style="130" customWidth="1"/>
    <col min="4621" max="4621" width="17.85546875" style="130" customWidth="1"/>
    <col min="4622" max="4622" width="9.140625" style="130"/>
    <col min="4623" max="4623" width="17.85546875" style="130" customWidth="1"/>
    <col min="4624" max="4624" width="13.140625" style="130" bestFit="1" customWidth="1"/>
    <col min="4625" max="4864" width="9.140625" style="130"/>
    <col min="4865" max="4866" width="2.28515625" style="130" customWidth="1"/>
    <col min="4867" max="4867" width="10.7109375" style="130" customWidth="1"/>
    <col min="4868" max="4868" width="47.42578125" style="130" customWidth="1"/>
    <col min="4869" max="4869" width="22.28515625" style="130" customWidth="1"/>
    <col min="4870" max="4870" width="0.42578125" style="130" customWidth="1"/>
    <col min="4871" max="4871" width="14.28515625" style="130" bestFit="1" customWidth="1"/>
    <col min="4872" max="4872" width="20.42578125" style="130" customWidth="1"/>
    <col min="4873" max="4873" width="13.28515625" style="130" bestFit="1" customWidth="1"/>
    <col min="4874" max="4874" width="14.28515625" style="130" bestFit="1" customWidth="1"/>
    <col min="4875" max="4875" width="13.140625" style="130" bestFit="1" customWidth="1"/>
    <col min="4876" max="4876" width="14.7109375" style="130" customWidth="1"/>
    <col min="4877" max="4877" width="17.85546875" style="130" customWidth="1"/>
    <col min="4878" max="4878" width="9.140625" style="130"/>
    <col min="4879" max="4879" width="17.85546875" style="130" customWidth="1"/>
    <col min="4880" max="4880" width="13.140625" style="130" bestFit="1" customWidth="1"/>
    <col min="4881" max="5120" width="9.140625" style="130"/>
    <col min="5121" max="5122" width="2.28515625" style="130" customWidth="1"/>
    <col min="5123" max="5123" width="10.7109375" style="130" customWidth="1"/>
    <col min="5124" max="5124" width="47.42578125" style="130" customWidth="1"/>
    <col min="5125" max="5125" width="22.28515625" style="130" customWidth="1"/>
    <col min="5126" max="5126" width="0.42578125" style="130" customWidth="1"/>
    <col min="5127" max="5127" width="14.28515625" style="130" bestFit="1" customWidth="1"/>
    <col min="5128" max="5128" width="20.42578125" style="130" customWidth="1"/>
    <col min="5129" max="5129" width="13.28515625" style="130" bestFit="1" customWidth="1"/>
    <col min="5130" max="5130" width="14.28515625" style="130" bestFit="1" customWidth="1"/>
    <col min="5131" max="5131" width="13.140625" style="130" bestFit="1" customWidth="1"/>
    <col min="5132" max="5132" width="14.7109375" style="130" customWidth="1"/>
    <col min="5133" max="5133" width="17.85546875" style="130" customWidth="1"/>
    <col min="5134" max="5134" width="9.140625" style="130"/>
    <col min="5135" max="5135" width="17.85546875" style="130" customWidth="1"/>
    <col min="5136" max="5136" width="13.140625" style="130" bestFit="1" customWidth="1"/>
    <col min="5137" max="5376" width="9.140625" style="130"/>
    <col min="5377" max="5378" width="2.28515625" style="130" customWidth="1"/>
    <col min="5379" max="5379" width="10.7109375" style="130" customWidth="1"/>
    <col min="5380" max="5380" width="47.42578125" style="130" customWidth="1"/>
    <col min="5381" max="5381" width="22.28515625" style="130" customWidth="1"/>
    <col min="5382" max="5382" width="0.42578125" style="130" customWidth="1"/>
    <col min="5383" max="5383" width="14.28515625" style="130" bestFit="1" customWidth="1"/>
    <col min="5384" max="5384" width="20.42578125" style="130" customWidth="1"/>
    <col min="5385" max="5385" width="13.28515625" style="130" bestFit="1" customWidth="1"/>
    <col min="5386" max="5386" width="14.28515625" style="130" bestFit="1" customWidth="1"/>
    <col min="5387" max="5387" width="13.140625" style="130" bestFit="1" customWidth="1"/>
    <col min="5388" max="5388" width="14.7109375" style="130" customWidth="1"/>
    <col min="5389" max="5389" width="17.85546875" style="130" customWidth="1"/>
    <col min="5390" max="5390" width="9.140625" style="130"/>
    <col min="5391" max="5391" width="17.85546875" style="130" customWidth="1"/>
    <col min="5392" max="5392" width="13.140625" style="130" bestFit="1" customWidth="1"/>
    <col min="5393" max="5632" width="9.140625" style="130"/>
    <col min="5633" max="5634" width="2.28515625" style="130" customWidth="1"/>
    <col min="5635" max="5635" width="10.7109375" style="130" customWidth="1"/>
    <col min="5636" max="5636" width="47.42578125" style="130" customWidth="1"/>
    <col min="5637" max="5637" width="22.28515625" style="130" customWidth="1"/>
    <col min="5638" max="5638" width="0.42578125" style="130" customWidth="1"/>
    <col min="5639" max="5639" width="14.28515625" style="130" bestFit="1" customWidth="1"/>
    <col min="5640" max="5640" width="20.42578125" style="130" customWidth="1"/>
    <col min="5641" max="5641" width="13.28515625" style="130" bestFit="1" customWidth="1"/>
    <col min="5642" max="5642" width="14.28515625" style="130" bestFit="1" customWidth="1"/>
    <col min="5643" max="5643" width="13.140625" style="130" bestFit="1" customWidth="1"/>
    <col min="5644" max="5644" width="14.7109375" style="130" customWidth="1"/>
    <col min="5645" max="5645" width="17.85546875" style="130" customWidth="1"/>
    <col min="5646" max="5646" width="9.140625" style="130"/>
    <col min="5647" max="5647" width="17.85546875" style="130" customWidth="1"/>
    <col min="5648" max="5648" width="13.140625" style="130" bestFit="1" customWidth="1"/>
    <col min="5649" max="5888" width="9.140625" style="130"/>
    <col min="5889" max="5890" width="2.28515625" style="130" customWidth="1"/>
    <col min="5891" max="5891" width="10.7109375" style="130" customWidth="1"/>
    <col min="5892" max="5892" width="47.42578125" style="130" customWidth="1"/>
    <col min="5893" max="5893" width="22.28515625" style="130" customWidth="1"/>
    <col min="5894" max="5894" width="0.42578125" style="130" customWidth="1"/>
    <col min="5895" max="5895" width="14.28515625" style="130" bestFit="1" customWidth="1"/>
    <col min="5896" max="5896" width="20.42578125" style="130" customWidth="1"/>
    <col min="5897" max="5897" width="13.28515625" style="130" bestFit="1" customWidth="1"/>
    <col min="5898" max="5898" width="14.28515625" style="130" bestFit="1" customWidth="1"/>
    <col min="5899" max="5899" width="13.140625" style="130" bestFit="1" customWidth="1"/>
    <col min="5900" max="5900" width="14.7109375" style="130" customWidth="1"/>
    <col min="5901" max="5901" width="17.85546875" style="130" customWidth="1"/>
    <col min="5902" max="5902" width="9.140625" style="130"/>
    <col min="5903" max="5903" width="17.85546875" style="130" customWidth="1"/>
    <col min="5904" max="5904" width="13.140625" style="130" bestFit="1" customWidth="1"/>
    <col min="5905" max="6144" width="9.140625" style="130"/>
    <col min="6145" max="6146" width="2.28515625" style="130" customWidth="1"/>
    <col min="6147" max="6147" width="10.7109375" style="130" customWidth="1"/>
    <col min="6148" max="6148" width="47.42578125" style="130" customWidth="1"/>
    <col min="6149" max="6149" width="22.28515625" style="130" customWidth="1"/>
    <col min="6150" max="6150" width="0.42578125" style="130" customWidth="1"/>
    <col min="6151" max="6151" width="14.28515625" style="130" bestFit="1" customWidth="1"/>
    <col min="6152" max="6152" width="20.42578125" style="130" customWidth="1"/>
    <col min="6153" max="6153" width="13.28515625" style="130" bestFit="1" customWidth="1"/>
    <col min="6154" max="6154" width="14.28515625" style="130" bestFit="1" customWidth="1"/>
    <col min="6155" max="6155" width="13.140625" style="130" bestFit="1" customWidth="1"/>
    <col min="6156" max="6156" width="14.7109375" style="130" customWidth="1"/>
    <col min="6157" max="6157" width="17.85546875" style="130" customWidth="1"/>
    <col min="6158" max="6158" width="9.140625" style="130"/>
    <col min="6159" max="6159" width="17.85546875" style="130" customWidth="1"/>
    <col min="6160" max="6160" width="13.140625" style="130" bestFit="1" customWidth="1"/>
    <col min="6161" max="6400" width="9.140625" style="130"/>
    <col min="6401" max="6402" width="2.28515625" style="130" customWidth="1"/>
    <col min="6403" max="6403" width="10.7109375" style="130" customWidth="1"/>
    <col min="6404" max="6404" width="47.42578125" style="130" customWidth="1"/>
    <col min="6405" max="6405" width="22.28515625" style="130" customWidth="1"/>
    <col min="6406" max="6406" width="0.42578125" style="130" customWidth="1"/>
    <col min="6407" max="6407" width="14.28515625" style="130" bestFit="1" customWidth="1"/>
    <col min="6408" max="6408" width="20.42578125" style="130" customWidth="1"/>
    <col min="6409" max="6409" width="13.28515625" style="130" bestFit="1" customWidth="1"/>
    <col min="6410" max="6410" width="14.28515625" style="130" bestFit="1" customWidth="1"/>
    <col min="6411" max="6411" width="13.140625" style="130" bestFit="1" customWidth="1"/>
    <col min="6412" max="6412" width="14.7109375" style="130" customWidth="1"/>
    <col min="6413" max="6413" width="17.85546875" style="130" customWidth="1"/>
    <col min="6414" max="6414" width="9.140625" style="130"/>
    <col min="6415" max="6415" width="17.85546875" style="130" customWidth="1"/>
    <col min="6416" max="6416" width="13.140625" style="130" bestFit="1" customWidth="1"/>
    <col min="6417" max="6656" width="9.140625" style="130"/>
    <col min="6657" max="6658" width="2.28515625" style="130" customWidth="1"/>
    <col min="6659" max="6659" width="10.7109375" style="130" customWidth="1"/>
    <col min="6660" max="6660" width="47.42578125" style="130" customWidth="1"/>
    <col min="6661" max="6661" width="22.28515625" style="130" customWidth="1"/>
    <col min="6662" max="6662" width="0.42578125" style="130" customWidth="1"/>
    <col min="6663" max="6663" width="14.28515625" style="130" bestFit="1" customWidth="1"/>
    <col min="6664" max="6664" width="20.42578125" style="130" customWidth="1"/>
    <col min="6665" max="6665" width="13.28515625" style="130" bestFit="1" customWidth="1"/>
    <col min="6666" max="6666" width="14.28515625" style="130" bestFit="1" customWidth="1"/>
    <col min="6667" max="6667" width="13.140625" style="130" bestFit="1" customWidth="1"/>
    <col min="6668" max="6668" width="14.7109375" style="130" customWidth="1"/>
    <col min="6669" max="6669" width="17.85546875" style="130" customWidth="1"/>
    <col min="6670" max="6670" width="9.140625" style="130"/>
    <col min="6671" max="6671" width="17.85546875" style="130" customWidth="1"/>
    <col min="6672" max="6672" width="13.140625" style="130" bestFit="1" customWidth="1"/>
    <col min="6673" max="6912" width="9.140625" style="130"/>
    <col min="6913" max="6914" width="2.28515625" style="130" customWidth="1"/>
    <col min="6915" max="6915" width="10.7109375" style="130" customWidth="1"/>
    <col min="6916" max="6916" width="47.42578125" style="130" customWidth="1"/>
    <col min="6917" max="6917" width="22.28515625" style="130" customWidth="1"/>
    <col min="6918" max="6918" width="0.42578125" style="130" customWidth="1"/>
    <col min="6919" max="6919" width="14.28515625" style="130" bestFit="1" customWidth="1"/>
    <col min="6920" max="6920" width="20.42578125" style="130" customWidth="1"/>
    <col min="6921" max="6921" width="13.28515625" style="130" bestFit="1" customWidth="1"/>
    <col min="6922" max="6922" width="14.28515625" style="130" bestFit="1" customWidth="1"/>
    <col min="6923" max="6923" width="13.140625" style="130" bestFit="1" customWidth="1"/>
    <col min="6924" max="6924" width="14.7109375" style="130" customWidth="1"/>
    <col min="6925" max="6925" width="17.85546875" style="130" customWidth="1"/>
    <col min="6926" max="6926" width="9.140625" style="130"/>
    <col min="6927" max="6927" width="17.85546875" style="130" customWidth="1"/>
    <col min="6928" max="6928" width="13.140625" style="130" bestFit="1" customWidth="1"/>
    <col min="6929" max="7168" width="9.140625" style="130"/>
    <col min="7169" max="7170" width="2.28515625" style="130" customWidth="1"/>
    <col min="7171" max="7171" width="10.7109375" style="130" customWidth="1"/>
    <col min="7172" max="7172" width="47.42578125" style="130" customWidth="1"/>
    <col min="7173" max="7173" width="22.28515625" style="130" customWidth="1"/>
    <col min="7174" max="7174" width="0.42578125" style="130" customWidth="1"/>
    <col min="7175" max="7175" width="14.28515625" style="130" bestFit="1" customWidth="1"/>
    <col min="7176" max="7176" width="20.42578125" style="130" customWidth="1"/>
    <col min="7177" max="7177" width="13.28515625" style="130" bestFit="1" customWidth="1"/>
    <col min="7178" max="7178" width="14.28515625" style="130" bestFit="1" customWidth="1"/>
    <col min="7179" max="7179" width="13.140625" style="130" bestFit="1" customWidth="1"/>
    <col min="7180" max="7180" width="14.7109375" style="130" customWidth="1"/>
    <col min="7181" max="7181" width="17.85546875" style="130" customWidth="1"/>
    <col min="7182" max="7182" width="9.140625" style="130"/>
    <col min="7183" max="7183" width="17.85546875" style="130" customWidth="1"/>
    <col min="7184" max="7184" width="13.140625" style="130" bestFit="1" customWidth="1"/>
    <col min="7185" max="7424" width="9.140625" style="130"/>
    <col min="7425" max="7426" width="2.28515625" style="130" customWidth="1"/>
    <col min="7427" max="7427" width="10.7109375" style="130" customWidth="1"/>
    <col min="7428" max="7428" width="47.42578125" style="130" customWidth="1"/>
    <col min="7429" max="7429" width="22.28515625" style="130" customWidth="1"/>
    <col min="7430" max="7430" width="0.42578125" style="130" customWidth="1"/>
    <col min="7431" max="7431" width="14.28515625" style="130" bestFit="1" customWidth="1"/>
    <col min="7432" max="7432" width="20.42578125" style="130" customWidth="1"/>
    <col min="7433" max="7433" width="13.28515625" style="130" bestFit="1" customWidth="1"/>
    <col min="7434" max="7434" width="14.28515625" style="130" bestFit="1" customWidth="1"/>
    <col min="7435" max="7435" width="13.140625" style="130" bestFit="1" customWidth="1"/>
    <col min="7436" max="7436" width="14.7109375" style="130" customWidth="1"/>
    <col min="7437" max="7437" width="17.85546875" style="130" customWidth="1"/>
    <col min="7438" max="7438" width="9.140625" style="130"/>
    <col min="7439" max="7439" width="17.85546875" style="130" customWidth="1"/>
    <col min="7440" max="7440" width="13.140625" style="130" bestFit="1" customWidth="1"/>
    <col min="7441" max="7680" width="9.140625" style="130"/>
    <col min="7681" max="7682" width="2.28515625" style="130" customWidth="1"/>
    <col min="7683" max="7683" width="10.7109375" style="130" customWidth="1"/>
    <col min="7684" max="7684" width="47.42578125" style="130" customWidth="1"/>
    <col min="7685" max="7685" width="22.28515625" style="130" customWidth="1"/>
    <col min="7686" max="7686" width="0.42578125" style="130" customWidth="1"/>
    <col min="7687" max="7687" width="14.28515625" style="130" bestFit="1" customWidth="1"/>
    <col min="7688" max="7688" width="20.42578125" style="130" customWidth="1"/>
    <col min="7689" max="7689" width="13.28515625" style="130" bestFit="1" customWidth="1"/>
    <col min="7690" max="7690" width="14.28515625" style="130" bestFit="1" customWidth="1"/>
    <col min="7691" max="7691" width="13.140625" style="130" bestFit="1" customWidth="1"/>
    <col min="7692" max="7692" width="14.7109375" style="130" customWidth="1"/>
    <col min="7693" max="7693" width="17.85546875" style="130" customWidth="1"/>
    <col min="7694" max="7694" width="9.140625" style="130"/>
    <col min="7695" max="7695" width="17.85546875" style="130" customWidth="1"/>
    <col min="7696" max="7696" width="13.140625" style="130" bestFit="1" customWidth="1"/>
    <col min="7697" max="7936" width="9.140625" style="130"/>
    <col min="7937" max="7938" width="2.28515625" style="130" customWidth="1"/>
    <col min="7939" max="7939" width="10.7109375" style="130" customWidth="1"/>
    <col min="7940" max="7940" width="47.42578125" style="130" customWidth="1"/>
    <col min="7941" max="7941" width="22.28515625" style="130" customWidth="1"/>
    <col min="7942" max="7942" width="0.42578125" style="130" customWidth="1"/>
    <col min="7943" max="7943" width="14.28515625" style="130" bestFit="1" customWidth="1"/>
    <col min="7944" max="7944" width="20.42578125" style="130" customWidth="1"/>
    <col min="7945" max="7945" width="13.28515625" style="130" bestFit="1" customWidth="1"/>
    <col min="7946" max="7946" width="14.28515625" style="130" bestFit="1" customWidth="1"/>
    <col min="7947" max="7947" width="13.140625" style="130" bestFit="1" customWidth="1"/>
    <col min="7948" max="7948" width="14.7109375" style="130" customWidth="1"/>
    <col min="7949" max="7949" width="17.85546875" style="130" customWidth="1"/>
    <col min="7950" max="7950" width="9.140625" style="130"/>
    <col min="7951" max="7951" width="17.85546875" style="130" customWidth="1"/>
    <col min="7952" max="7952" width="13.140625" style="130" bestFit="1" customWidth="1"/>
    <col min="7953" max="8192" width="9.140625" style="130"/>
    <col min="8193" max="8194" width="2.28515625" style="130" customWidth="1"/>
    <col min="8195" max="8195" width="10.7109375" style="130" customWidth="1"/>
    <col min="8196" max="8196" width="47.42578125" style="130" customWidth="1"/>
    <col min="8197" max="8197" width="22.28515625" style="130" customWidth="1"/>
    <col min="8198" max="8198" width="0.42578125" style="130" customWidth="1"/>
    <col min="8199" max="8199" width="14.28515625" style="130" bestFit="1" customWidth="1"/>
    <col min="8200" max="8200" width="20.42578125" style="130" customWidth="1"/>
    <col min="8201" max="8201" width="13.28515625" style="130" bestFit="1" customWidth="1"/>
    <col min="8202" max="8202" width="14.28515625" style="130" bestFit="1" customWidth="1"/>
    <col min="8203" max="8203" width="13.140625" style="130" bestFit="1" customWidth="1"/>
    <col min="8204" max="8204" width="14.7109375" style="130" customWidth="1"/>
    <col min="8205" max="8205" width="17.85546875" style="130" customWidth="1"/>
    <col min="8206" max="8206" width="9.140625" style="130"/>
    <col min="8207" max="8207" width="17.85546875" style="130" customWidth="1"/>
    <col min="8208" max="8208" width="13.140625" style="130" bestFit="1" customWidth="1"/>
    <col min="8209" max="8448" width="9.140625" style="130"/>
    <col min="8449" max="8450" width="2.28515625" style="130" customWidth="1"/>
    <col min="8451" max="8451" width="10.7109375" style="130" customWidth="1"/>
    <col min="8452" max="8452" width="47.42578125" style="130" customWidth="1"/>
    <col min="8453" max="8453" width="22.28515625" style="130" customWidth="1"/>
    <col min="8454" max="8454" width="0.42578125" style="130" customWidth="1"/>
    <col min="8455" max="8455" width="14.28515625" style="130" bestFit="1" customWidth="1"/>
    <col min="8456" max="8456" width="20.42578125" style="130" customWidth="1"/>
    <col min="8457" max="8457" width="13.28515625" style="130" bestFit="1" customWidth="1"/>
    <col min="8458" max="8458" width="14.28515625" style="130" bestFit="1" customWidth="1"/>
    <col min="8459" max="8459" width="13.140625" style="130" bestFit="1" customWidth="1"/>
    <col min="8460" max="8460" width="14.7109375" style="130" customWidth="1"/>
    <col min="8461" max="8461" width="17.85546875" style="130" customWidth="1"/>
    <col min="8462" max="8462" width="9.140625" style="130"/>
    <col min="8463" max="8463" width="17.85546875" style="130" customWidth="1"/>
    <col min="8464" max="8464" width="13.140625" style="130" bestFit="1" customWidth="1"/>
    <col min="8465" max="8704" width="9.140625" style="130"/>
    <col min="8705" max="8706" width="2.28515625" style="130" customWidth="1"/>
    <col min="8707" max="8707" width="10.7109375" style="130" customWidth="1"/>
    <col min="8708" max="8708" width="47.42578125" style="130" customWidth="1"/>
    <col min="8709" max="8709" width="22.28515625" style="130" customWidth="1"/>
    <col min="8710" max="8710" width="0.42578125" style="130" customWidth="1"/>
    <col min="8711" max="8711" width="14.28515625" style="130" bestFit="1" customWidth="1"/>
    <col min="8712" max="8712" width="20.42578125" style="130" customWidth="1"/>
    <col min="8713" max="8713" width="13.28515625" style="130" bestFit="1" customWidth="1"/>
    <col min="8714" max="8714" width="14.28515625" style="130" bestFit="1" customWidth="1"/>
    <col min="8715" max="8715" width="13.140625" style="130" bestFit="1" customWidth="1"/>
    <col min="8716" max="8716" width="14.7109375" style="130" customWidth="1"/>
    <col min="8717" max="8717" width="17.85546875" style="130" customWidth="1"/>
    <col min="8718" max="8718" width="9.140625" style="130"/>
    <col min="8719" max="8719" width="17.85546875" style="130" customWidth="1"/>
    <col min="8720" max="8720" width="13.140625" style="130" bestFit="1" customWidth="1"/>
    <col min="8721" max="8960" width="9.140625" style="130"/>
    <col min="8961" max="8962" width="2.28515625" style="130" customWidth="1"/>
    <col min="8963" max="8963" width="10.7109375" style="130" customWidth="1"/>
    <col min="8964" max="8964" width="47.42578125" style="130" customWidth="1"/>
    <col min="8965" max="8965" width="22.28515625" style="130" customWidth="1"/>
    <col min="8966" max="8966" width="0.42578125" style="130" customWidth="1"/>
    <col min="8967" max="8967" width="14.28515625" style="130" bestFit="1" customWidth="1"/>
    <col min="8968" max="8968" width="20.42578125" style="130" customWidth="1"/>
    <col min="8969" max="8969" width="13.28515625" style="130" bestFit="1" customWidth="1"/>
    <col min="8970" max="8970" width="14.28515625" style="130" bestFit="1" customWidth="1"/>
    <col min="8971" max="8971" width="13.140625" style="130" bestFit="1" customWidth="1"/>
    <col min="8972" max="8972" width="14.7109375" style="130" customWidth="1"/>
    <col min="8973" max="8973" width="17.85546875" style="130" customWidth="1"/>
    <col min="8974" max="8974" width="9.140625" style="130"/>
    <col min="8975" max="8975" width="17.85546875" style="130" customWidth="1"/>
    <col min="8976" max="8976" width="13.140625" style="130" bestFit="1" customWidth="1"/>
    <col min="8977" max="9216" width="9.140625" style="130"/>
    <col min="9217" max="9218" width="2.28515625" style="130" customWidth="1"/>
    <col min="9219" max="9219" width="10.7109375" style="130" customWidth="1"/>
    <col min="9220" max="9220" width="47.42578125" style="130" customWidth="1"/>
    <col min="9221" max="9221" width="22.28515625" style="130" customWidth="1"/>
    <col min="9222" max="9222" width="0.42578125" style="130" customWidth="1"/>
    <col min="9223" max="9223" width="14.28515625" style="130" bestFit="1" customWidth="1"/>
    <col min="9224" max="9224" width="20.42578125" style="130" customWidth="1"/>
    <col min="9225" max="9225" width="13.28515625" style="130" bestFit="1" customWidth="1"/>
    <col min="9226" max="9226" width="14.28515625" style="130" bestFit="1" customWidth="1"/>
    <col min="9227" max="9227" width="13.140625" style="130" bestFit="1" customWidth="1"/>
    <col min="9228" max="9228" width="14.7109375" style="130" customWidth="1"/>
    <col min="9229" max="9229" width="17.85546875" style="130" customWidth="1"/>
    <col min="9230" max="9230" width="9.140625" style="130"/>
    <col min="9231" max="9231" width="17.85546875" style="130" customWidth="1"/>
    <col min="9232" max="9232" width="13.140625" style="130" bestFit="1" customWidth="1"/>
    <col min="9233" max="9472" width="9.140625" style="130"/>
    <col min="9473" max="9474" width="2.28515625" style="130" customWidth="1"/>
    <col min="9475" max="9475" width="10.7109375" style="130" customWidth="1"/>
    <col min="9476" max="9476" width="47.42578125" style="130" customWidth="1"/>
    <col min="9477" max="9477" width="22.28515625" style="130" customWidth="1"/>
    <col min="9478" max="9478" width="0.42578125" style="130" customWidth="1"/>
    <col min="9479" max="9479" width="14.28515625" style="130" bestFit="1" customWidth="1"/>
    <col min="9480" max="9480" width="20.42578125" style="130" customWidth="1"/>
    <col min="9481" max="9481" width="13.28515625" style="130" bestFit="1" customWidth="1"/>
    <col min="9482" max="9482" width="14.28515625" style="130" bestFit="1" customWidth="1"/>
    <col min="9483" max="9483" width="13.140625" style="130" bestFit="1" customWidth="1"/>
    <col min="9484" max="9484" width="14.7109375" style="130" customWidth="1"/>
    <col min="9485" max="9485" width="17.85546875" style="130" customWidth="1"/>
    <col min="9486" max="9486" width="9.140625" style="130"/>
    <col min="9487" max="9487" width="17.85546875" style="130" customWidth="1"/>
    <col min="9488" max="9488" width="13.140625" style="130" bestFit="1" customWidth="1"/>
    <col min="9489" max="9728" width="9.140625" style="130"/>
    <col min="9729" max="9730" width="2.28515625" style="130" customWidth="1"/>
    <col min="9731" max="9731" width="10.7109375" style="130" customWidth="1"/>
    <col min="9732" max="9732" width="47.42578125" style="130" customWidth="1"/>
    <col min="9733" max="9733" width="22.28515625" style="130" customWidth="1"/>
    <col min="9734" max="9734" width="0.42578125" style="130" customWidth="1"/>
    <col min="9735" max="9735" width="14.28515625" style="130" bestFit="1" customWidth="1"/>
    <col min="9736" max="9736" width="20.42578125" style="130" customWidth="1"/>
    <col min="9737" max="9737" width="13.28515625" style="130" bestFit="1" customWidth="1"/>
    <col min="9738" max="9738" width="14.28515625" style="130" bestFit="1" customWidth="1"/>
    <col min="9739" max="9739" width="13.140625" style="130" bestFit="1" customWidth="1"/>
    <col min="9740" max="9740" width="14.7109375" style="130" customWidth="1"/>
    <col min="9741" max="9741" width="17.85546875" style="130" customWidth="1"/>
    <col min="9742" max="9742" width="9.140625" style="130"/>
    <col min="9743" max="9743" width="17.85546875" style="130" customWidth="1"/>
    <col min="9744" max="9744" width="13.140625" style="130" bestFit="1" customWidth="1"/>
    <col min="9745" max="9984" width="9.140625" style="130"/>
    <col min="9985" max="9986" width="2.28515625" style="130" customWidth="1"/>
    <col min="9987" max="9987" width="10.7109375" style="130" customWidth="1"/>
    <col min="9988" max="9988" width="47.42578125" style="130" customWidth="1"/>
    <col min="9989" max="9989" width="22.28515625" style="130" customWidth="1"/>
    <col min="9990" max="9990" width="0.42578125" style="130" customWidth="1"/>
    <col min="9991" max="9991" width="14.28515625" style="130" bestFit="1" customWidth="1"/>
    <col min="9992" max="9992" width="20.42578125" style="130" customWidth="1"/>
    <col min="9993" max="9993" width="13.28515625" style="130" bestFit="1" customWidth="1"/>
    <col min="9994" max="9994" width="14.28515625" style="130" bestFit="1" customWidth="1"/>
    <col min="9995" max="9995" width="13.140625" style="130" bestFit="1" customWidth="1"/>
    <col min="9996" max="9996" width="14.7109375" style="130" customWidth="1"/>
    <col min="9997" max="9997" width="17.85546875" style="130" customWidth="1"/>
    <col min="9998" max="9998" width="9.140625" style="130"/>
    <col min="9999" max="9999" width="17.85546875" style="130" customWidth="1"/>
    <col min="10000" max="10000" width="13.140625" style="130" bestFit="1" customWidth="1"/>
    <col min="10001" max="10240" width="9.140625" style="130"/>
    <col min="10241" max="10242" width="2.28515625" style="130" customWidth="1"/>
    <col min="10243" max="10243" width="10.7109375" style="130" customWidth="1"/>
    <col min="10244" max="10244" width="47.42578125" style="130" customWidth="1"/>
    <col min="10245" max="10245" width="22.28515625" style="130" customWidth="1"/>
    <col min="10246" max="10246" width="0.42578125" style="130" customWidth="1"/>
    <col min="10247" max="10247" width="14.28515625" style="130" bestFit="1" customWidth="1"/>
    <col min="10248" max="10248" width="20.42578125" style="130" customWidth="1"/>
    <col min="10249" max="10249" width="13.28515625" style="130" bestFit="1" customWidth="1"/>
    <col min="10250" max="10250" width="14.28515625" style="130" bestFit="1" customWidth="1"/>
    <col min="10251" max="10251" width="13.140625" style="130" bestFit="1" customWidth="1"/>
    <col min="10252" max="10252" width="14.7109375" style="130" customWidth="1"/>
    <col min="10253" max="10253" width="17.85546875" style="130" customWidth="1"/>
    <col min="10254" max="10254" width="9.140625" style="130"/>
    <col min="10255" max="10255" width="17.85546875" style="130" customWidth="1"/>
    <col min="10256" max="10256" width="13.140625" style="130" bestFit="1" customWidth="1"/>
    <col min="10257" max="10496" width="9.140625" style="130"/>
    <col min="10497" max="10498" width="2.28515625" style="130" customWidth="1"/>
    <col min="10499" max="10499" width="10.7109375" style="130" customWidth="1"/>
    <col min="10500" max="10500" width="47.42578125" style="130" customWidth="1"/>
    <col min="10501" max="10501" width="22.28515625" style="130" customWidth="1"/>
    <col min="10502" max="10502" width="0.42578125" style="130" customWidth="1"/>
    <col min="10503" max="10503" width="14.28515625" style="130" bestFit="1" customWidth="1"/>
    <col min="10504" max="10504" width="20.42578125" style="130" customWidth="1"/>
    <col min="10505" max="10505" width="13.28515625" style="130" bestFit="1" customWidth="1"/>
    <col min="10506" max="10506" width="14.28515625" style="130" bestFit="1" customWidth="1"/>
    <col min="10507" max="10507" width="13.140625" style="130" bestFit="1" customWidth="1"/>
    <col min="10508" max="10508" width="14.7109375" style="130" customWidth="1"/>
    <col min="10509" max="10509" width="17.85546875" style="130" customWidth="1"/>
    <col min="10510" max="10510" width="9.140625" style="130"/>
    <col min="10511" max="10511" width="17.85546875" style="130" customWidth="1"/>
    <col min="10512" max="10512" width="13.140625" style="130" bestFit="1" customWidth="1"/>
    <col min="10513" max="10752" width="9.140625" style="130"/>
    <col min="10753" max="10754" width="2.28515625" style="130" customWidth="1"/>
    <col min="10755" max="10755" width="10.7109375" style="130" customWidth="1"/>
    <col min="10756" max="10756" width="47.42578125" style="130" customWidth="1"/>
    <col min="10757" max="10757" width="22.28515625" style="130" customWidth="1"/>
    <col min="10758" max="10758" width="0.42578125" style="130" customWidth="1"/>
    <col min="10759" max="10759" width="14.28515625" style="130" bestFit="1" customWidth="1"/>
    <col min="10760" max="10760" width="20.42578125" style="130" customWidth="1"/>
    <col min="10761" max="10761" width="13.28515625" style="130" bestFit="1" customWidth="1"/>
    <col min="10762" max="10762" width="14.28515625" style="130" bestFit="1" customWidth="1"/>
    <col min="10763" max="10763" width="13.140625" style="130" bestFit="1" customWidth="1"/>
    <col min="10764" max="10764" width="14.7109375" style="130" customWidth="1"/>
    <col min="10765" max="10765" width="17.85546875" style="130" customWidth="1"/>
    <col min="10766" max="10766" width="9.140625" style="130"/>
    <col min="10767" max="10767" width="17.85546875" style="130" customWidth="1"/>
    <col min="10768" max="10768" width="13.140625" style="130" bestFit="1" customWidth="1"/>
    <col min="10769" max="11008" width="9.140625" style="130"/>
    <col min="11009" max="11010" width="2.28515625" style="130" customWidth="1"/>
    <col min="11011" max="11011" width="10.7109375" style="130" customWidth="1"/>
    <col min="11012" max="11012" width="47.42578125" style="130" customWidth="1"/>
    <col min="11013" max="11013" width="22.28515625" style="130" customWidth="1"/>
    <col min="11014" max="11014" width="0.42578125" style="130" customWidth="1"/>
    <col min="11015" max="11015" width="14.28515625" style="130" bestFit="1" customWidth="1"/>
    <col min="11016" max="11016" width="20.42578125" style="130" customWidth="1"/>
    <col min="11017" max="11017" width="13.28515625" style="130" bestFit="1" customWidth="1"/>
    <col min="11018" max="11018" width="14.28515625" style="130" bestFit="1" customWidth="1"/>
    <col min="11019" max="11019" width="13.140625" style="130" bestFit="1" customWidth="1"/>
    <col min="11020" max="11020" width="14.7109375" style="130" customWidth="1"/>
    <col min="11021" max="11021" width="17.85546875" style="130" customWidth="1"/>
    <col min="11022" max="11022" width="9.140625" style="130"/>
    <col min="11023" max="11023" width="17.85546875" style="130" customWidth="1"/>
    <col min="11024" max="11024" width="13.140625" style="130" bestFit="1" customWidth="1"/>
    <col min="11025" max="11264" width="9.140625" style="130"/>
    <col min="11265" max="11266" width="2.28515625" style="130" customWidth="1"/>
    <col min="11267" max="11267" width="10.7109375" style="130" customWidth="1"/>
    <col min="11268" max="11268" width="47.42578125" style="130" customWidth="1"/>
    <col min="11269" max="11269" width="22.28515625" style="130" customWidth="1"/>
    <col min="11270" max="11270" width="0.42578125" style="130" customWidth="1"/>
    <col min="11271" max="11271" width="14.28515625" style="130" bestFit="1" customWidth="1"/>
    <col min="11272" max="11272" width="20.42578125" style="130" customWidth="1"/>
    <col min="11273" max="11273" width="13.28515625" style="130" bestFit="1" customWidth="1"/>
    <col min="11274" max="11274" width="14.28515625" style="130" bestFit="1" customWidth="1"/>
    <col min="11275" max="11275" width="13.140625" style="130" bestFit="1" customWidth="1"/>
    <col min="11276" max="11276" width="14.7109375" style="130" customWidth="1"/>
    <col min="11277" max="11277" width="17.85546875" style="130" customWidth="1"/>
    <col min="11278" max="11278" width="9.140625" style="130"/>
    <col min="11279" max="11279" width="17.85546875" style="130" customWidth="1"/>
    <col min="11280" max="11280" width="13.140625" style="130" bestFit="1" customWidth="1"/>
    <col min="11281" max="11520" width="9.140625" style="130"/>
    <col min="11521" max="11522" width="2.28515625" style="130" customWidth="1"/>
    <col min="11523" max="11523" width="10.7109375" style="130" customWidth="1"/>
    <col min="11524" max="11524" width="47.42578125" style="130" customWidth="1"/>
    <col min="11525" max="11525" width="22.28515625" style="130" customWidth="1"/>
    <col min="11526" max="11526" width="0.42578125" style="130" customWidth="1"/>
    <col min="11527" max="11527" width="14.28515625" style="130" bestFit="1" customWidth="1"/>
    <col min="11528" max="11528" width="20.42578125" style="130" customWidth="1"/>
    <col min="11529" max="11529" width="13.28515625" style="130" bestFit="1" customWidth="1"/>
    <col min="11530" max="11530" width="14.28515625" style="130" bestFit="1" customWidth="1"/>
    <col min="11531" max="11531" width="13.140625" style="130" bestFit="1" customWidth="1"/>
    <col min="11532" max="11532" width="14.7109375" style="130" customWidth="1"/>
    <col min="11533" max="11533" width="17.85546875" style="130" customWidth="1"/>
    <col min="11534" max="11534" width="9.140625" style="130"/>
    <col min="11535" max="11535" width="17.85546875" style="130" customWidth="1"/>
    <col min="11536" max="11536" width="13.140625" style="130" bestFit="1" customWidth="1"/>
    <col min="11537" max="11776" width="9.140625" style="130"/>
    <col min="11777" max="11778" width="2.28515625" style="130" customWidth="1"/>
    <col min="11779" max="11779" width="10.7109375" style="130" customWidth="1"/>
    <col min="11780" max="11780" width="47.42578125" style="130" customWidth="1"/>
    <col min="11781" max="11781" width="22.28515625" style="130" customWidth="1"/>
    <col min="11782" max="11782" width="0.42578125" style="130" customWidth="1"/>
    <col min="11783" max="11783" width="14.28515625" style="130" bestFit="1" customWidth="1"/>
    <col min="11784" max="11784" width="20.42578125" style="130" customWidth="1"/>
    <col min="11785" max="11785" width="13.28515625" style="130" bestFit="1" customWidth="1"/>
    <col min="11786" max="11786" width="14.28515625" style="130" bestFit="1" customWidth="1"/>
    <col min="11787" max="11787" width="13.140625" style="130" bestFit="1" customWidth="1"/>
    <col min="11788" max="11788" width="14.7109375" style="130" customWidth="1"/>
    <col min="11789" max="11789" width="17.85546875" style="130" customWidth="1"/>
    <col min="11790" max="11790" width="9.140625" style="130"/>
    <col min="11791" max="11791" width="17.85546875" style="130" customWidth="1"/>
    <col min="11792" max="11792" width="13.140625" style="130" bestFit="1" customWidth="1"/>
    <col min="11793" max="12032" width="9.140625" style="130"/>
    <col min="12033" max="12034" width="2.28515625" style="130" customWidth="1"/>
    <col min="12035" max="12035" width="10.7109375" style="130" customWidth="1"/>
    <col min="12036" max="12036" width="47.42578125" style="130" customWidth="1"/>
    <col min="12037" max="12037" width="22.28515625" style="130" customWidth="1"/>
    <col min="12038" max="12038" width="0.42578125" style="130" customWidth="1"/>
    <col min="12039" max="12039" width="14.28515625" style="130" bestFit="1" customWidth="1"/>
    <col min="12040" max="12040" width="20.42578125" style="130" customWidth="1"/>
    <col min="12041" max="12041" width="13.28515625" style="130" bestFit="1" customWidth="1"/>
    <col min="12042" max="12042" width="14.28515625" style="130" bestFit="1" customWidth="1"/>
    <col min="12043" max="12043" width="13.140625" style="130" bestFit="1" customWidth="1"/>
    <col min="12044" max="12044" width="14.7109375" style="130" customWidth="1"/>
    <col min="12045" max="12045" width="17.85546875" style="130" customWidth="1"/>
    <col min="12046" max="12046" width="9.140625" style="130"/>
    <col min="12047" max="12047" width="17.85546875" style="130" customWidth="1"/>
    <col min="12048" max="12048" width="13.140625" style="130" bestFit="1" customWidth="1"/>
    <col min="12049" max="12288" width="9.140625" style="130"/>
    <col min="12289" max="12290" width="2.28515625" style="130" customWidth="1"/>
    <col min="12291" max="12291" width="10.7109375" style="130" customWidth="1"/>
    <col min="12292" max="12292" width="47.42578125" style="130" customWidth="1"/>
    <col min="12293" max="12293" width="22.28515625" style="130" customWidth="1"/>
    <col min="12294" max="12294" width="0.42578125" style="130" customWidth="1"/>
    <col min="12295" max="12295" width="14.28515625" style="130" bestFit="1" customWidth="1"/>
    <col min="12296" max="12296" width="20.42578125" style="130" customWidth="1"/>
    <col min="12297" max="12297" width="13.28515625" style="130" bestFit="1" customWidth="1"/>
    <col min="12298" max="12298" width="14.28515625" style="130" bestFit="1" customWidth="1"/>
    <col min="12299" max="12299" width="13.140625" style="130" bestFit="1" customWidth="1"/>
    <col min="12300" max="12300" width="14.7109375" style="130" customWidth="1"/>
    <col min="12301" max="12301" width="17.85546875" style="130" customWidth="1"/>
    <col min="12302" max="12302" width="9.140625" style="130"/>
    <col min="12303" max="12303" width="17.85546875" style="130" customWidth="1"/>
    <col min="12304" max="12304" width="13.140625" style="130" bestFit="1" customWidth="1"/>
    <col min="12305" max="12544" width="9.140625" style="130"/>
    <col min="12545" max="12546" width="2.28515625" style="130" customWidth="1"/>
    <col min="12547" max="12547" width="10.7109375" style="130" customWidth="1"/>
    <col min="12548" max="12548" width="47.42578125" style="130" customWidth="1"/>
    <col min="12549" max="12549" width="22.28515625" style="130" customWidth="1"/>
    <col min="12550" max="12550" width="0.42578125" style="130" customWidth="1"/>
    <col min="12551" max="12551" width="14.28515625" style="130" bestFit="1" customWidth="1"/>
    <col min="12552" max="12552" width="20.42578125" style="130" customWidth="1"/>
    <col min="12553" max="12553" width="13.28515625" style="130" bestFit="1" customWidth="1"/>
    <col min="12554" max="12554" width="14.28515625" style="130" bestFit="1" customWidth="1"/>
    <col min="12555" max="12555" width="13.140625" style="130" bestFit="1" customWidth="1"/>
    <col min="12556" max="12556" width="14.7109375" style="130" customWidth="1"/>
    <col min="12557" max="12557" width="17.85546875" style="130" customWidth="1"/>
    <col min="12558" max="12558" width="9.140625" style="130"/>
    <col min="12559" max="12559" width="17.85546875" style="130" customWidth="1"/>
    <col min="12560" max="12560" width="13.140625" style="130" bestFit="1" customWidth="1"/>
    <col min="12561" max="12800" width="9.140625" style="130"/>
    <col min="12801" max="12802" width="2.28515625" style="130" customWidth="1"/>
    <col min="12803" max="12803" width="10.7109375" style="130" customWidth="1"/>
    <col min="12804" max="12804" width="47.42578125" style="130" customWidth="1"/>
    <col min="12805" max="12805" width="22.28515625" style="130" customWidth="1"/>
    <col min="12806" max="12806" width="0.42578125" style="130" customWidth="1"/>
    <col min="12807" max="12807" width="14.28515625" style="130" bestFit="1" customWidth="1"/>
    <col min="12808" max="12808" width="20.42578125" style="130" customWidth="1"/>
    <col min="12809" max="12809" width="13.28515625" style="130" bestFit="1" customWidth="1"/>
    <col min="12810" max="12810" width="14.28515625" style="130" bestFit="1" customWidth="1"/>
    <col min="12811" max="12811" width="13.140625" style="130" bestFit="1" customWidth="1"/>
    <col min="12812" max="12812" width="14.7109375" style="130" customWidth="1"/>
    <col min="12813" max="12813" width="17.85546875" style="130" customWidth="1"/>
    <col min="12814" max="12814" width="9.140625" style="130"/>
    <col min="12815" max="12815" width="17.85546875" style="130" customWidth="1"/>
    <col min="12816" max="12816" width="13.140625" style="130" bestFit="1" customWidth="1"/>
    <col min="12817" max="13056" width="9.140625" style="130"/>
    <col min="13057" max="13058" width="2.28515625" style="130" customWidth="1"/>
    <col min="13059" max="13059" width="10.7109375" style="130" customWidth="1"/>
    <col min="13060" max="13060" width="47.42578125" style="130" customWidth="1"/>
    <col min="13061" max="13061" width="22.28515625" style="130" customWidth="1"/>
    <col min="13062" max="13062" width="0.42578125" style="130" customWidth="1"/>
    <col min="13063" max="13063" width="14.28515625" style="130" bestFit="1" customWidth="1"/>
    <col min="13064" max="13064" width="20.42578125" style="130" customWidth="1"/>
    <col min="13065" max="13065" width="13.28515625" style="130" bestFit="1" customWidth="1"/>
    <col min="13066" max="13066" width="14.28515625" style="130" bestFit="1" customWidth="1"/>
    <col min="13067" max="13067" width="13.140625" style="130" bestFit="1" customWidth="1"/>
    <col min="13068" max="13068" width="14.7109375" style="130" customWidth="1"/>
    <col min="13069" max="13069" width="17.85546875" style="130" customWidth="1"/>
    <col min="13070" max="13070" width="9.140625" style="130"/>
    <col min="13071" max="13071" width="17.85546875" style="130" customWidth="1"/>
    <col min="13072" max="13072" width="13.140625" style="130" bestFit="1" customWidth="1"/>
    <col min="13073" max="13312" width="9.140625" style="130"/>
    <col min="13313" max="13314" width="2.28515625" style="130" customWidth="1"/>
    <col min="13315" max="13315" width="10.7109375" style="130" customWidth="1"/>
    <col min="13316" max="13316" width="47.42578125" style="130" customWidth="1"/>
    <col min="13317" max="13317" width="22.28515625" style="130" customWidth="1"/>
    <col min="13318" max="13318" width="0.42578125" style="130" customWidth="1"/>
    <col min="13319" max="13319" width="14.28515625" style="130" bestFit="1" customWidth="1"/>
    <col min="13320" max="13320" width="20.42578125" style="130" customWidth="1"/>
    <col min="13321" max="13321" width="13.28515625" style="130" bestFit="1" customWidth="1"/>
    <col min="13322" max="13322" width="14.28515625" style="130" bestFit="1" customWidth="1"/>
    <col min="13323" max="13323" width="13.140625" style="130" bestFit="1" customWidth="1"/>
    <col min="13324" max="13324" width="14.7109375" style="130" customWidth="1"/>
    <col min="13325" max="13325" width="17.85546875" style="130" customWidth="1"/>
    <col min="13326" max="13326" width="9.140625" style="130"/>
    <col min="13327" max="13327" width="17.85546875" style="130" customWidth="1"/>
    <col min="13328" max="13328" width="13.140625" style="130" bestFit="1" customWidth="1"/>
    <col min="13329" max="13568" width="9.140625" style="130"/>
    <col min="13569" max="13570" width="2.28515625" style="130" customWidth="1"/>
    <col min="13571" max="13571" width="10.7109375" style="130" customWidth="1"/>
    <col min="13572" max="13572" width="47.42578125" style="130" customWidth="1"/>
    <col min="13573" max="13573" width="22.28515625" style="130" customWidth="1"/>
    <col min="13574" max="13574" width="0.42578125" style="130" customWidth="1"/>
    <col min="13575" max="13575" width="14.28515625" style="130" bestFit="1" customWidth="1"/>
    <col min="13576" max="13576" width="20.42578125" style="130" customWidth="1"/>
    <col min="13577" max="13577" width="13.28515625" style="130" bestFit="1" customWidth="1"/>
    <col min="13578" max="13578" width="14.28515625" style="130" bestFit="1" customWidth="1"/>
    <col min="13579" max="13579" width="13.140625" style="130" bestFit="1" customWidth="1"/>
    <col min="13580" max="13580" width="14.7109375" style="130" customWidth="1"/>
    <col min="13581" max="13581" width="17.85546875" style="130" customWidth="1"/>
    <col min="13582" max="13582" width="9.140625" style="130"/>
    <col min="13583" max="13583" width="17.85546875" style="130" customWidth="1"/>
    <col min="13584" max="13584" width="13.140625" style="130" bestFit="1" customWidth="1"/>
    <col min="13585" max="13824" width="9.140625" style="130"/>
    <col min="13825" max="13826" width="2.28515625" style="130" customWidth="1"/>
    <col min="13827" max="13827" width="10.7109375" style="130" customWidth="1"/>
    <col min="13828" max="13828" width="47.42578125" style="130" customWidth="1"/>
    <col min="13829" max="13829" width="22.28515625" style="130" customWidth="1"/>
    <col min="13830" max="13830" width="0.42578125" style="130" customWidth="1"/>
    <col min="13831" max="13831" width="14.28515625" style="130" bestFit="1" customWidth="1"/>
    <col min="13832" max="13832" width="20.42578125" style="130" customWidth="1"/>
    <col min="13833" max="13833" width="13.28515625" style="130" bestFit="1" customWidth="1"/>
    <col min="13834" max="13834" width="14.28515625" style="130" bestFit="1" customWidth="1"/>
    <col min="13835" max="13835" width="13.140625" style="130" bestFit="1" customWidth="1"/>
    <col min="13836" max="13836" width="14.7109375" style="130" customWidth="1"/>
    <col min="13837" max="13837" width="17.85546875" style="130" customWidth="1"/>
    <col min="13838" max="13838" width="9.140625" style="130"/>
    <col min="13839" max="13839" width="17.85546875" style="130" customWidth="1"/>
    <col min="13840" max="13840" width="13.140625" style="130" bestFit="1" customWidth="1"/>
    <col min="13841" max="14080" width="9.140625" style="130"/>
    <col min="14081" max="14082" width="2.28515625" style="130" customWidth="1"/>
    <col min="14083" max="14083" width="10.7109375" style="130" customWidth="1"/>
    <col min="14084" max="14084" width="47.42578125" style="130" customWidth="1"/>
    <col min="14085" max="14085" width="22.28515625" style="130" customWidth="1"/>
    <col min="14086" max="14086" width="0.42578125" style="130" customWidth="1"/>
    <col min="14087" max="14087" width="14.28515625" style="130" bestFit="1" customWidth="1"/>
    <col min="14088" max="14088" width="20.42578125" style="130" customWidth="1"/>
    <col min="14089" max="14089" width="13.28515625" style="130" bestFit="1" customWidth="1"/>
    <col min="14090" max="14090" width="14.28515625" style="130" bestFit="1" customWidth="1"/>
    <col min="14091" max="14091" width="13.140625" style="130" bestFit="1" customWidth="1"/>
    <col min="14092" max="14092" width="14.7109375" style="130" customWidth="1"/>
    <col min="14093" max="14093" width="17.85546875" style="130" customWidth="1"/>
    <col min="14094" max="14094" width="9.140625" style="130"/>
    <col min="14095" max="14095" width="17.85546875" style="130" customWidth="1"/>
    <col min="14096" max="14096" width="13.140625" style="130" bestFit="1" customWidth="1"/>
    <col min="14097" max="14336" width="9.140625" style="130"/>
    <col min="14337" max="14338" width="2.28515625" style="130" customWidth="1"/>
    <col min="14339" max="14339" width="10.7109375" style="130" customWidth="1"/>
    <col min="14340" max="14340" width="47.42578125" style="130" customWidth="1"/>
    <col min="14341" max="14341" width="22.28515625" style="130" customWidth="1"/>
    <col min="14342" max="14342" width="0.42578125" style="130" customWidth="1"/>
    <col min="14343" max="14343" width="14.28515625" style="130" bestFit="1" customWidth="1"/>
    <col min="14344" max="14344" width="20.42578125" style="130" customWidth="1"/>
    <col min="14345" max="14345" width="13.28515625" style="130" bestFit="1" customWidth="1"/>
    <col min="14346" max="14346" width="14.28515625" style="130" bestFit="1" customWidth="1"/>
    <col min="14347" max="14347" width="13.140625" style="130" bestFit="1" customWidth="1"/>
    <col min="14348" max="14348" width="14.7109375" style="130" customWidth="1"/>
    <col min="14349" max="14349" width="17.85546875" style="130" customWidth="1"/>
    <col min="14350" max="14350" width="9.140625" style="130"/>
    <col min="14351" max="14351" width="17.85546875" style="130" customWidth="1"/>
    <col min="14352" max="14352" width="13.140625" style="130" bestFit="1" customWidth="1"/>
    <col min="14353" max="14592" width="9.140625" style="130"/>
    <col min="14593" max="14594" width="2.28515625" style="130" customWidth="1"/>
    <col min="14595" max="14595" width="10.7109375" style="130" customWidth="1"/>
    <col min="14596" max="14596" width="47.42578125" style="130" customWidth="1"/>
    <col min="14597" max="14597" width="22.28515625" style="130" customWidth="1"/>
    <col min="14598" max="14598" width="0.42578125" style="130" customWidth="1"/>
    <col min="14599" max="14599" width="14.28515625" style="130" bestFit="1" customWidth="1"/>
    <col min="14600" max="14600" width="20.42578125" style="130" customWidth="1"/>
    <col min="14601" max="14601" width="13.28515625" style="130" bestFit="1" customWidth="1"/>
    <col min="14602" max="14602" width="14.28515625" style="130" bestFit="1" customWidth="1"/>
    <col min="14603" max="14603" width="13.140625" style="130" bestFit="1" customWidth="1"/>
    <col min="14604" max="14604" width="14.7109375" style="130" customWidth="1"/>
    <col min="14605" max="14605" width="17.85546875" style="130" customWidth="1"/>
    <col min="14606" max="14606" width="9.140625" style="130"/>
    <col min="14607" max="14607" width="17.85546875" style="130" customWidth="1"/>
    <col min="14608" max="14608" width="13.140625" style="130" bestFit="1" customWidth="1"/>
    <col min="14609" max="14848" width="9.140625" style="130"/>
    <col min="14849" max="14850" width="2.28515625" style="130" customWidth="1"/>
    <col min="14851" max="14851" width="10.7109375" style="130" customWidth="1"/>
    <col min="14852" max="14852" width="47.42578125" style="130" customWidth="1"/>
    <col min="14853" max="14853" width="22.28515625" style="130" customWidth="1"/>
    <col min="14854" max="14854" width="0.42578125" style="130" customWidth="1"/>
    <col min="14855" max="14855" width="14.28515625" style="130" bestFit="1" customWidth="1"/>
    <col min="14856" max="14856" width="20.42578125" style="130" customWidth="1"/>
    <col min="14857" max="14857" width="13.28515625" style="130" bestFit="1" customWidth="1"/>
    <col min="14858" max="14858" width="14.28515625" style="130" bestFit="1" customWidth="1"/>
    <col min="14859" max="14859" width="13.140625" style="130" bestFit="1" customWidth="1"/>
    <col min="14860" max="14860" width="14.7109375" style="130" customWidth="1"/>
    <col min="14861" max="14861" width="17.85546875" style="130" customWidth="1"/>
    <col min="14862" max="14862" width="9.140625" style="130"/>
    <col min="14863" max="14863" width="17.85546875" style="130" customWidth="1"/>
    <col min="14864" max="14864" width="13.140625" style="130" bestFit="1" customWidth="1"/>
    <col min="14865" max="15104" width="9.140625" style="130"/>
    <col min="15105" max="15106" width="2.28515625" style="130" customWidth="1"/>
    <col min="15107" max="15107" width="10.7109375" style="130" customWidth="1"/>
    <col min="15108" max="15108" width="47.42578125" style="130" customWidth="1"/>
    <col min="15109" max="15109" width="22.28515625" style="130" customWidth="1"/>
    <col min="15110" max="15110" width="0.42578125" style="130" customWidth="1"/>
    <col min="15111" max="15111" width="14.28515625" style="130" bestFit="1" customWidth="1"/>
    <col min="15112" max="15112" width="20.42578125" style="130" customWidth="1"/>
    <col min="15113" max="15113" width="13.28515625" style="130" bestFit="1" customWidth="1"/>
    <col min="15114" max="15114" width="14.28515625" style="130" bestFit="1" customWidth="1"/>
    <col min="15115" max="15115" width="13.140625" style="130" bestFit="1" customWidth="1"/>
    <col min="15116" max="15116" width="14.7109375" style="130" customWidth="1"/>
    <col min="15117" max="15117" width="17.85546875" style="130" customWidth="1"/>
    <col min="15118" max="15118" width="9.140625" style="130"/>
    <col min="15119" max="15119" width="17.85546875" style="130" customWidth="1"/>
    <col min="15120" max="15120" width="13.140625" style="130" bestFit="1" customWidth="1"/>
    <col min="15121" max="15360" width="9.140625" style="130"/>
    <col min="15361" max="15362" width="2.28515625" style="130" customWidth="1"/>
    <col min="15363" max="15363" width="10.7109375" style="130" customWidth="1"/>
    <col min="15364" max="15364" width="47.42578125" style="130" customWidth="1"/>
    <col min="15365" max="15365" width="22.28515625" style="130" customWidth="1"/>
    <col min="15366" max="15366" width="0.42578125" style="130" customWidth="1"/>
    <col min="15367" max="15367" width="14.28515625" style="130" bestFit="1" customWidth="1"/>
    <col min="15368" max="15368" width="20.42578125" style="130" customWidth="1"/>
    <col min="15369" max="15369" width="13.28515625" style="130" bestFit="1" customWidth="1"/>
    <col min="15370" max="15370" width="14.28515625" style="130" bestFit="1" customWidth="1"/>
    <col min="15371" max="15371" width="13.140625" style="130" bestFit="1" customWidth="1"/>
    <col min="15372" max="15372" width="14.7109375" style="130" customWidth="1"/>
    <col min="15373" max="15373" width="17.85546875" style="130" customWidth="1"/>
    <col min="15374" max="15374" width="9.140625" style="130"/>
    <col min="15375" max="15375" width="17.85546875" style="130" customWidth="1"/>
    <col min="15376" max="15376" width="13.140625" style="130" bestFit="1" customWidth="1"/>
    <col min="15377" max="15616" width="9.140625" style="130"/>
    <col min="15617" max="15618" width="2.28515625" style="130" customWidth="1"/>
    <col min="15619" max="15619" width="10.7109375" style="130" customWidth="1"/>
    <col min="15620" max="15620" width="47.42578125" style="130" customWidth="1"/>
    <col min="15621" max="15621" width="22.28515625" style="130" customWidth="1"/>
    <col min="15622" max="15622" width="0.42578125" style="130" customWidth="1"/>
    <col min="15623" max="15623" width="14.28515625" style="130" bestFit="1" customWidth="1"/>
    <col min="15624" max="15624" width="20.42578125" style="130" customWidth="1"/>
    <col min="15625" max="15625" width="13.28515625" style="130" bestFit="1" customWidth="1"/>
    <col min="15626" max="15626" width="14.28515625" style="130" bestFit="1" customWidth="1"/>
    <col min="15627" max="15627" width="13.140625" style="130" bestFit="1" customWidth="1"/>
    <col min="15628" max="15628" width="14.7109375" style="130" customWidth="1"/>
    <col min="15629" max="15629" width="17.85546875" style="130" customWidth="1"/>
    <col min="15630" max="15630" width="9.140625" style="130"/>
    <col min="15631" max="15631" width="17.85546875" style="130" customWidth="1"/>
    <col min="15632" max="15632" width="13.140625" style="130" bestFit="1" customWidth="1"/>
    <col min="15633" max="15872" width="9.140625" style="130"/>
    <col min="15873" max="15874" width="2.28515625" style="130" customWidth="1"/>
    <col min="15875" max="15875" width="10.7109375" style="130" customWidth="1"/>
    <col min="15876" max="15876" width="47.42578125" style="130" customWidth="1"/>
    <col min="15877" max="15877" width="22.28515625" style="130" customWidth="1"/>
    <col min="15878" max="15878" width="0.42578125" style="130" customWidth="1"/>
    <col min="15879" max="15879" width="14.28515625" style="130" bestFit="1" customWidth="1"/>
    <col min="15880" max="15880" width="20.42578125" style="130" customWidth="1"/>
    <col min="15881" max="15881" width="13.28515625" style="130" bestFit="1" customWidth="1"/>
    <col min="15882" max="15882" width="14.28515625" style="130" bestFit="1" customWidth="1"/>
    <col min="15883" max="15883" width="13.140625" style="130" bestFit="1" customWidth="1"/>
    <col min="15884" max="15884" width="14.7109375" style="130" customWidth="1"/>
    <col min="15885" max="15885" width="17.85546875" style="130" customWidth="1"/>
    <col min="15886" max="15886" width="9.140625" style="130"/>
    <col min="15887" max="15887" width="17.85546875" style="130" customWidth="1"/>
    <col min="15888" max="15888" width="13.140625" style="130" bestFit="1" customWidth="1"/>
    <col min="15889" max="16128" width="9.140625" style="130"/>
    <col min="16129" max="16130" width="2.28515625" style="130" customWidth="1"/>
    <col min="16131" max="16131" width="10.7109375" style="130" customWidth="1"/>
    <col min="16132" max="16132" width="47.42578125" style="130" customWidth="1"/>
    <col min="16133" max="16133" width="22.28515625" style="130" customWidth="1"/>
    <col min="16134" max="16134" width="0.42578125" style="130" customWidth="1"/>
    <col min="16135" max="16135" width="14.28515625" style="130" bestFit="1" customWidth="1"/>
    <col min="16136" max="16136" width="20.42578125" style="130" customWidth="1"/>
    <col min="16137" max="16137" width="13.28515625" style="130" bestFit="1" customWidth="1"/>
    <col min="16138" max="16138" width="14.28515625" style="130" bestFit="1" customWidth="1"/>
    <col min="16139" max="16139" width="13.140625" style="130" bestFit="1" customWidth="1"/>
    <col min="16140" max="16140" width="14.7109375" style="130" customWidth="1"/>
    <col min="16141" max="16141" width="17.85546875" style="130" customWidth="1"/>
    <col min="16142" max="16142" width="9.140625" style="130"/>
    <col min="16143" max="16143" width="17.85546875" style="130" customWidth="1"/>
    <col min="16144" max="16144" width="13.140625" style="130" bestFit="1" customWidth="1"/>
    <col min="16145" max="16384" width="9.140625" style="130"/>
  </cols>
  <sheetData>
    <row r="2" spans="1:12" x14ac:dyDescent="0.25">
      <c r="A2" s="128"/>
      <c r="B2" s="129"/>
      <c r="C2" s="153"/>
      <c r="D2" s="153"/>
      <c r="E2" s="153"/>
      <c r="F2" s="153"/>
    </row>
    <row r="3" spans="1:12" x14ac:dyDescent="0.25">
      <c r="A3" s="128"/>
      <c r="B3" s="129"/>
      <c r="C3" s="153"/>
      <c r="D3" s="153"/>
      <c r="E3" s="153"/>
      <c r="F3" s="153"/>
    </row>
    <row r="4" spans="1:12" x14ac:dyDescent="0.25">
      <c r="A4" s="128"/>
      <c r="B4" s="129"/>
      <c r="C4" s="129"/>
      <c r="D4" s="132"/>
      <c r="E4" s="129"/>
      <c r="F4" s="129"/>
    </row>
    <row r="5" spans="1:12" x14ac:dyDescent="0.25">
      <c r="A5" s="128"/>
      <c r="B5" s="129"/>
      <c r="C5" s="129"/>
      <c r="D5" s="132"/>
      <c r="E5" s="129"/>
      <c r="F5" s="129"/>
    </row>
    <row r="6" spans="1:12" x14ac:dyDescent="0.25">
      <c r="A6" s="128"/>
      <c r="B6" s="129"/>
      <c r="C6" s="129"/>
      <c r="D6" s="132"/>
      <c r="E6" s="129"/>
      <c r="F6" s="129"/>
    </row>
    <row r="7" spans="1:12" x14ac:dyDescent="0.25">
      <c r="A7" s="128"/>
      <c r="B7" s="129"/>
      <c r="C7" s="129"/>
      <c r="D7" s="132"/>
      <c r="E7" s="129"/>
      <c r="F7" s="129"/>
    </row>
    <row r="8" spans="1:12" x14ac:dyDescent="0.25">
      <c r="A8" s="128"/>
      <c r="B8" s="129"/>
      <c r="C8" s="129"/>
      <c r="D8" s="132"/>
      <c r="E8" s="129"/>
      <c r="F8" s="129"/>
    </row>
    <row r="9" spans="1:12" x14ac:dyDescent="0.25">
      <c r="A9" s="128"/>
      <c r="B9" s="153" t="s">
        <v>242</v>
      </c>
      <c r="C9" s="153"/>
      <c r="D9" s="153"/>
      <c r="E9" s="153"/>
      <c r="F9" s="153"/>
    </row>
    <row r="10" spans="1:12" x14ac:dyDescent="0.25">
      <c r="A10" s="128"/>
      <c r="B10" s="153" t="s">
        <v>243</v>
      </c>
      <c r="C10" s="153"/>
      <c r="D10" s="153"/>
      <c r="E10" s="153"/>
      <c r="F10" s="153"/>
    </row>
    <row r="11" spans="1:12" x14ac:dyDescent="0.25">
      <c r="A11" s="128"/>
      <c r="B11" s="153" t="s">
        <v>244</v>
      </c>
      <c r="C11" s="153"/>
      <c r="D11" s="153"/>
      <c r="E11" s="153"/>
      <c r="F11" s="153"/>
    </row>
    <row r="12" spans="1:12" x14ac:dyDescent="0.25">
      <c r="A12" s="128"/>
      <c r="B12" s="129"/>
      <c r="C12" s="129"/>
      <c r="D12" s="132"/>
      <c r="E12" s="133" t="s">
        <v>245</v>
      </c>
      <c r="F12" s="134"/>
    </row>
    <row r="13" spans="1:12" x14ac:dyDescent="0.25">
      <c r="A13" s="128"/>
      <c r="B13" s="129"/>
      <c r="C13" s="135" t="s">
        <v>246</v>
      </c>
      <c r="D13" s="132"/>
      <c r="E13" s="136"/>
      <c r="F13" s="136"/>
    </row>
    <row r="14" spans="1:12" x14ac:dyDescent="0.25">
      <c r="A14" s="128"/>
      <c r="B14" s="129"/>
      <c r="C14" s="135" t="s">
        <v>247</v>
      </c>
      <c r="D14" s="132"/>
      <c r="E14" s="129" t="s">
        <v>188</v>
      </c>
      <c r="F14" s="129"/>
      <c r="H14" s="130" t="s">
        <v>248</v>
      </c>
      <c r="I14" s="130" t="s">
        <v>249</v>
      </c>
      <c r="J14" s="130" t="s">
        <v>250</v>
      </c>
      <c r="K14" s="130" t="s">
        <v>251</v>
      </c>
    </row>
    <row r="15" spans="1:12" x14ac:dyDescent="0.25">
      <c r="A15" s="128"/>
      <c r="B15" s="129"/>
      <c r="C15" s="129"/>
      <c r="D15" s="132" t="s">
        <v>252</v>
      </c>
      <c r="E15" s="137">
        <v>19101939.48</v>
      </c>
      <c r="F15" s="137"/>
      <c r="G15" s="138"/>
      <c r="H15" s="131">
        <v>20276.84</v>
      </c>
      <c r="I15" s="131">
        <v>0</v>
      </c>
      <c r="J15" s="131">
        <v>18596662.640000001</v>
      </c>
      <c r="K15" s="131">
        <v>485000</v>
      </c>
      <c r="L15" s="138">
        <f>+H15+I15+J15+K15</f>
        <v>19101939.48</v>
      </c>
    </row>
    <row r="16" spans="1:12" x14ac:dyDescent="0.25">
      <c r="A16" s="128"/>
      <c r="B16" s="129"/>
      <c r="C16" s="129"/>
      <c r="D16" s="132" t="s">
        <v>253</v>
      </c>
      <c r="E16" s="137">
        <f>+[1]CXC!G35</f>
        <v>10210524.800000001</v>
      </c>
      <c r="F16" s="137"/>
    </row>
    <row r="17" spans="1:16" x14ac:dyDescent="0.25">
      <c r="A17" s="128"/>
      <c r="B17" s="129"/>
      <c r="C17" s="129"/>
      <c r="D17" s="132" t="s">
        <v>254</v>
      </c>
      <c r="E17" s="137">
        <f>+[1]CXC!D37</f>
        <v>4720000</v>
      </c>
      <c r="F17" s="137"/>
    </row>
    <row r="18" spans="1:16" x14ac:dyDescent="0.25">
      <c r="A18" s="128"/>
      <c r="B18" s="129"/>
      <c r="C18" s="129"/>
      <c r="D18" s="132" t="s">
        <v>255</v>
      </c>
      <c r="E18" s="137">
        <f>+K18</f>
        <v>5276529.87</v>
      </c>
      <c r="F18" s="137"/>
      <c r="H18" s="131">
        <v>3206079.87</v>
      </c>
      <c r="I18" s="131">
        <v>1075950</v>
      </c>
      <c r="J18" s="131">
        <v>994500</v>
      </c>
      <c r="K18" s="131">
        <f>+H18+I18+J18</f>
        <v>5276529.87</v>
      </c>
      <c r="L18" s="138">
        <f>+I18+J18+109500</f>
        <v>2179950</v>
      </c>
      <c r="M18" s="138">
        <f>+H18+L18</f>
        <v>5386029.8700000001</v>
      </c>
      <c r="O18" s="131">
        <f>759750+729255</f>
        <v>1489005</v>
      </c>
      <c r="P18" s="138">
        <f>+M18+O18</f>
        <v>6875034.8700000001</v>
      </c>
    </row>
    <row r="19" spans="1:16" x14ac:dyDescent="0.25">
      <c r="A19" s="128"/>
      <c r="B19" s="129"/>
      <c r="C19" s="129"/>
      <c r="D19" s="132" t="s">
        <v>256</v>
      </c>
      <c r="E19" s="137">
        <v>97033.21</v>
      </c>
      <c r="F19" s="137"/>
    </row>
    <row r="20" spans="1:16" hidden="1" x14ac:dyDescent="0.25">
      <c r="A20" s="128"/>
      <c r="B20" s="129"/>
      <c r="C20" s="129"/>
      <c r="D20" s="132" t="s">
        <v>257</v>
      </c>
      <c r="E20" s="137">
        <v>0</v>
      </c>
      <c r="F20" s="137"/>
    </row>
    <row r="21" spans="1:16" x14ac:dyDescent="0.25">
      <c r="A21" s="128"/>
      <c r="B21" s="129"/>
      <c r="C21" s="135" t="s">
        <v>258</v>
      </c>
      <c r="D21" s="132"/>
      <c r="E21" s="139">
        <f>SUM(E15:E20)</f>
        <v>39406027.359999999</v>
      </c>
      <c r="F21" s="140"/>
    </row>
    <row r="22" spans="1:16" x14ac:dyDescent="0.25">
      <c r="A22" s="128"/>
      <c r="B22" s="129"/>
      <c r="C22" s="129"/>
      <c r="D22" s="132"/>
      <c r="E22" s="141"/>
      <c r="F22" s="129"/>
    </row>
    <row r="23" spans="1:16" x14ac:dyDescent="0.25">
      <c r="A23" s="128"/>
      <c r="B23" s="129"/>
      <c r="C23" s="135" t="s">
        <v>259</v>
      </c>
      <c r="D23" s="132"/>
      <c r="E23" s="141"/>
      <c r="F23" s="129"/>
    </row>
    <row r="24" spans="1:16" hidden="1" x14ac:dyDescent="0.25">
      <c r="A24" s="128"/>
      <c r="B24" s="129"/>
      <c r="C24" s="129"/>
      <c r="D24" s="132" t="s">
        <v>260</v>
      </c>
      <c r="E24" s="141"/>
      <c r="F24" s="129"/>
    </row>
    <row r="25" spans="1:16" hidden="1" x14ac:dyDescent="0.25">
      <c r="A25" s="128"/>
      <c r="B25" s="129"/>
      <c r="C25" s="129"/>
      <c r="D25" s="132" t="s">
        <v>261</v>
      </c>
      <c r="E25" s="141"/>
      <c r="F25" s="129"/>
    </row>
    <row r="26" spans="1:16" hidden="1" x14ac:dyDescent="0.25">
      <c r="A26" s="128"/>
      <c r="B26" s="129"/>
      <c r="C26" s="129"/>
      <c r="D26" s="132" t="s">
        <v>262</v>
      </c>
      <c r="E26" s="141"/>
      <c r="F26" s="129"/>
    </row>
    <row r="27" spans="1:16" hidden="1" x14ac:dyDescent="0.25">
      <c r="A27" s="128"/>
      <c r="B27" s="129"/>
      <c r="C27" s="129"/>
      <c r="D27" s="132" t="s">
        <v>263</v>
      </c>
      <c r="E27" s="141"/>
      <c r="F27" s="129"/>
    </row>
    <row r="28" spans="1:16" x14ac:dyDescent="0.25">
      <c r="A28" s="128"/>
      <c r="B28" s="129"/>
      <c r="C28" s="129"/>
      <c r="D28" s="132" t="s">
        <v>264</v>
      </c>
      <c r="E28" s="142">
        <v>26240106.949999999</v>
      </c>
      <c r="F28" s="137"/>
      <c r="H28" s="142">
        <v>25985595.280000001</v>
      </c>
      <c r="J28" s="131">
        <f>+H28+254511.67</f>
        <v>26240106.950000003</v>
      </c>
    </row>
    <row r="29" spans="1:16" x14ac:dyDescent="0.25">
      <c r="A29" s="128"/>
      <c r="B29" s="129"/>
      <c r="C29" s="129"/>
      <c r="D29" s="132" t="s">
        <v>265</v>
      </c>
      <c r="E29" s="142">
        <f>-8044856.08</f>
        <v>-8044856.0800000001</v>
      </c>
      <c r="F29" s="137"/>
      <c r="H29" s="142">
        <f>-8044856.08</f>
        <v>-8044856.0800000001</v>
      </c>
    </row>
    <row r="30" spans="1:16" hidden="1" x14ac:dyDescent="0.25">
      <c r="A30" s="128"/>
      <c r="B30" s="129"/>
      <c r="C30" s="129"/>
      <c r="D30" s="132" t="s">
        <v>266</v>
      </c>
      <c r="E30" s="141">
        <f>SUM(E28:E29)</f>
        <v>18195250.869999997</v>
      </c>
      <c r="F30" s="141"/>
      <c r="H30" s="141">
        <f>SUM(H28:H29)</f>
        <v>17940739.200000003</v>
      </c>
    </row>
    <row r="31" spans="1:16" x14ac:dyDescent="0.25">
      <c r="A31" s="128"/>
      <c r="B31" s="129"/>
      <c r="C31" s="135" t="s">
        <v>267</v>
      </c>
      <c r="D31" s="132"/>
      <c r="E31" s="143">
        <f>SUM(E30)</f>
        <v>18195250.869999997</v>
      </c>
      <c r="F31" s="144"/>
      <c r="G31" s="145"/>
      <c r="H31" s="143">
        <f>SUM(H30)</f>
        <v>17940739.200000003</v>
      </c>
      <c r="I31" s="131">
        <f>+H31-18195250.87</f>
        <v>-254511.66999999806</v>
      </c>
    </row>
    <row r="32" spans="1:16" x14ac:dyDescent="0.25">
      <c r="A32" s="128"/>
      <c r="B32" s="129"/>
      <c r="C32" s="129"/>
      <c r="D32" s="132"/>
      <c r="E32" s="141"/>
      <c r="F32" s="141"/>
    </row>
    <row r="33" spans="1:9" ht="15.75" thickBot="1" x14ac:dyDescent="0.3">
      <c r="A33" s="128"/>
      <c r="B33" s="129"/>
      <c r="C33" s="135" t="s">
        <v>268</v>
      </c>
      <c r="D33" s="132"/>
      <c r="E33" s="146">
        <f>+E21+E31</f>
        <v>57601278.229999997</v>
      </c>
      <c r="F33" s="144"/>
    </row>
    <row r="34" spans="1:9" ht="15.75" thickTop="1" x14ac:dyDescent="0.25">
      <c r="A34" s="128"/>
      <c r="B34" s="129"/>
      <c r="C34" s="129"/>
      <c r="D34" s="132"/>
      <c r="E34" s="141"/>
      <c r="F34" s="141"/>
    </row>
    <row r="35" spans="1:9" x14ac:dyDescent="0.25">
      <c r="A35" s="128"/>
      <c r="B35" s="129"/>
      <c r="C35" s="135" t="s">
        <v>269</v>
      </c>
      <c r="D35" s="132"/>
      <c r="E35" s="141"/>
      <c r="F35" s="141"/>
    </row>
    <row r="36" spans="1:9" x14ac:dyDescent="0.25">
      <c r="A36" s="128"/>
      <c r="B36" s="129"/>
      <c r="C36" s="129"/>
      <c r="D36" s="147" t="s">
        <v>270</v>
      </c>
      <c r="E36" s="141"/>
      <c r="F36" s="141"/>
    </row>
    <row r="37" spans="1:9" hidden="1" x14ac:dyDescent="0.25">
      <c r="A37" s="128"/>
      <c r="B37" s="129"/>
      <c r="C37" s="129"/>
      <c r="D37" s="132" t="s">
        <v>271</v>
      </c>
      <c r="E37" s="141"/>
      <c r="F37" s="141"/>
    </row>
    <row r="38" spans="1:9" x14ac:dyDescent="0.25">
      <c r="A38" s="128"/>
      <c r="B38" s="129"/>
      <c r="C38" s="129"/>
      <c r="D38" s="136" t="s">
        <v>272</v>
      </c>
      <c r="E38" s="142">
        <v>986520</v>
      </c>
      <c r="F38" s="137"/>
      <c r="I38" s="130">
        <f>+'[1]RECIBOS AVANCE'!J1</f>
        <v>0</v>
      </c>
    </row>
    <row r="39" spans="1:9" x14ac:dyDescent="0.25">
      <c r="A39" s="128"/>
      <c r="B39" s="129"/>
      <c r="C39" s="129"/>
      <c r="D39" s="132" t="s">
        <v>273</v>
      </c>
      <c r="E39" s="142">
        <v>36950.54</v>
      </c>
      <c r="F39" s="137"/>
      <c r="G39" s="148">
        <v>36950.54</v>
      </c>
    </row>
    <row r="40" spans="1:9" x14ac:dyDescent="0.25">
      <c r="A40" s="128"/>
      <c r="B40" s="129"/>
      <c r="C40" s="129"/>
      <c r="D40" s="132" t="s">
        <v>274</v>
      </c>
      <c r="E40" s="149">
        <v>1518210</v>
      </c>
      <c r="F40" s="137"/>
    </row>
    <row r="41" spans="1:9" x14ac:dyDescent="0.25">
      <c r="A41" s="128"/>
      <c r="B41" s="129"/>
      <c r="C41" s="129"/>
      <c r="D41" s="132" t="s">
        <v>275</v>
      </c>
      <c r="E41" s="150">
        <v>2631287.58</v>
      </c>
      <c r="F41" s="141"/>
    </row>
    <row r="42" spans="1:9" hidden="1" x14ac:dyDescent="0.25">
      <c r="A42" s="128"/>
      <c r="B42" s="129"/>
      <c r="C42" s="129"/>
      <c r="D42" s="132" t="s">
        <v>276</v>
      </c>
      <c r="E42" s="141"/>
      <c r="F42" s="141"/>
    </row>
    <row r="43" spans="1:9" hidden="1" x14ac:dyDescent="0.25">
      <c r="A43" s="128"/>
      <c r="B43" s="129"/>
      <c r="C43" s="129"/>
      <c r="D43" s="132" t="s">
        <v>277</v>
      </c>
      <c r="E43" s="141"/>
      <c r="F43" s="141"/>
    </row>
    <row r="44" spans="1:9" hidden="1" x14ac:dyDescent="0.25">
      <c r="A44" s="128"/>
      <c r="B44" s="129"/>
      <c r="C44" s="129"/>
      <c r="D44" s="132" t="s">
        <v>278</v>
      </c>
      <c r="E44" s="141"/>
      <c r="F44" s="141"/>
    </row>
    <row r="45" spans="1:9" hidden="1" x14ac:dyDescent="0.25">
      <c r="A45" s="128"/>
      <c r="B45" s="129"/>
      <c r="C45" s="129"/>
      <c r="D45" s="132" t="s">
        <v>279</v>
      </c>
      <c r="E45" s="141">
        <v>0</v>
      </c>
      <c r="F45" s="141"/>
    </row>
    <row r="46" spans="1:9" x14ac:dyDescent="0.25">
      <c r="A46" s="128"/>
      <c r="B46" s="129"/>
      <c r="C46" s="129"/>
      <c r="D46" s="132"/>
      <c r="E46" s="141"/>
      <c r="F46" s="141"/>
    </row>
    <row r="47" spans="1:9" x14ac:dyDescent="0.25">
      <c r="A47" s="128"/>
      <c r="B47" s="129"/>
      <c r="C47" s="135" t="s">
        <v>280</v>
      </c>
      <c r="D47" s="132"/>
      <c r="E47" s="143">
        <f>SUM(E38:E46)</f>
        <v>5172968.12</v>
      </c>
      <c r="F47" s="144"/>
    </row>
    <row r="48" spans="1:9" x14ac:dyDescent="0.25">
      <c r="A48" s="128"/>
      <c r="B48" s="129"/>
      <c r="C48" s="129"/>
      <c r="D48" s="132"/>
      <c r="E48" s="141"/>
      <c r="F48" s="141"/>
    </row>
    <row r="49" spans="1:7" x14ac:dyDescent="0.25">
      <c r="A49" s="128"/>
      <c r="B49" s="129"/>
      <c r="C49" s="129"/>
      <c r="D49" s="132"/>
      <c r="E49" s="141"/>
      <c r="F49" s="141"/>
    </row>
    <row r="50" spans="1:7" ht="15.75" thickBot="1" x14ac:dyDescent="0.3">
      <c r="A50" s="128"/>
      <c r="B50" s="129"/>
      <c r="C50" s="135" t="s">
        <v>281</v>
      </c>
      <c r="D50" s="132"/>
      <c r="E50" s="146">
        <f>+E47</f>
        <v>5172968.12</v>
      </c>
      <c r="F50" s="144"/>
    </row>
    <row r="51" spans="1:7" ht="15.75" thickTop="1" x14ac:dyDescent="0.25">
      <c r="A51" s="128"/>
      <c r="B51" s="129"/>
      <c r="C51" s="129"/>
      <c r="D51" s="132"/>
      <c r="E51" s="141"/>
      <c r="F51" s="141"/>
    </row>
    <row r="52" spans="1:7" x14ac:dyDescent="0.25">
      <c r="A52" s="128"/>
      <c r="B52" s="129"/>
      <c r="C52" s="135" t="s">
        <v>282</v>
      </c>
      <c r="D52" s="132"/>
      <c r="E52" s="141"/>
      <c r="F52" s="141"/>
    </row>
    <row r="53" spans="1:7" x14ac:dyDescent="0.25">
      <c r="A53" s="128"/>
      <c r="B53" s="129"/>
      <c r="C53" s="129"/>
      <c r="D53" s="132" t="s">
        <v>283</v>
      </c>
      <c r="E53" s="137">
        <v>12095866</v>
      </c>
      <c r="F53" s="137"/>
    </row>
    <row r="54" spans="1:7" x14ac:dyDescent="0.25">
      <c r="A54" s="128"/>
      <c r="B54" s="129"/>
      <c r="C54" s="129"/>
      <c r="D54" s="132" t="s">
        <v>284</v>
      </c>
      <c r="E54" s="137">
        <v>40332445</v>
      </c>
      <c r="F54" s="137"/>
    </row>
    <row r="55" spans="1:7" x14ac:dyDescent="0.25">
      <c r="A55" s="128"/>
      <c r="B55" s="129"/>
      <c r="C55" s="129"/>
      <c r="D55" s="132" t="s">
        <v>285</v>
      </c>
      <c r="E55" s="137"/>
      <c r="F55" s="137"/>
    </row>
    <row r="56" spans="1:7" x14ac:dyDescent="0.25">
      <c r="A56" s="128"/>
      <c r="B56" s="129"/>
      <c r="C56" s="129"/>
      <c r="D56" s="132" t="s">
        <v>286</v>
      </c>
      <c r="E56" s="137"/>
      <c r="F56" s="137"/>
    </row>
    <row r="57" spans="1:7" ht="15.75" thickBot="1" x14ac:dyDescent="0.3">
      <c r="A57" s="128"/>
      <c r="B57" s="129"/>
      <c r="C57" s="135" t="s">
        <v>287</v>
      </c>
      <c r="D57" s="132"/>
      <c r="E57" s="146">
        <f>SUM(E53:E55)</f>
        <v>52428311</v>
      </c>
      <c r="F57" s="144"/>
    </row>
    <row r="58" spans="1:7" ht="15.75" thickTop="1" x14ac:dyDescent="0.25">
      <c r="A58" s="128"/>
      <c r="B58" s="129"/>
      <c r="C58" s="129"/>
      <c r="D58" s="132"/>
      <c r="E58" s="141"/>
      <c r="F58" s="141"/>
    </row>
    <row r="59" spans="1:7" ht="15.75" thickBot="1" x14ac:dyDescent="0.3">
      <c r="A59" s="128"/>
      <c r="B59" s="129"/>
      <c r="C59" s="135" t="s">
        <v>288</v>
      </c>
      <c r="D59" s="132"/>
      <c r="E59" s="146">
        <f>+E50+E57-0.41</f>
        <v>57601278.710000001</v>
      </c>
      <c r="F59" s="144"/>
    </row>
    <row r="60" spans="1:7" ht="15.75" thickTop="1" x14ac:dyDescent="0.25">
      <c r="A60" s="128"/>
      <c r="B60" s="129"/>
      <c r="C60" s="129"/>
      <c r="D60" s="132"/>
      <c r="E60" s="141"/>
      <c r="F60" s="129"/>
      <c r="G60" s="151">
        <f>+E33-E59</f>
        <v>-0.48000000417232513</v>
      </c>
    </row>
    <row r="61" spans="1:7" x14ac:dyDescent="0.25">
      <c r="A61" s="128"/>
      <c r="B61" s="129"/>
      <c r="C61" s="129"/>
      <c r="D61" s="132"/>
      <c r="E61" s="129"/>
      <c r="F61" s="141"/>
    </row>
    <row r="62" spans="1:7" x14ac:dyDescent="0.25">
      <c r="A62" s="128"/>
      <c r="B62" s="129"/>
      <c r="C62" s="129"/>
      <c r="D62" s="132"/>
      <c r="E62" s="141"/>
      <c r="F62" s="129"/>
    </row>
    <row r="63" spans="1:7" x14ac:dyDescent="0.25">
      <c r="A63" s="128"/>
      <c r="B63" s="129"/>
      <c r="C63" s="129"/>
      <c r="D63" s="132"/>
      <c r="E63" s="129"/>
      <c r="F63" s="129"/>
    </row>
    <row r="64" spans="1:7" x14ac:dyDescent="0.25">
      <c r="A64" s="128"/>
      <c r="B64" s="129"/>
      <c r="C64" s="129"/>
      <c r="D64" s="132"/>
      <c r="E64" s="141"/>
      <c r="F64" s="129"/>
    </row>
    <row r="65" spans="1:6" x14ac:dyDescent="0.25">
      <c r="A65" s="128"/>
      <c r="B65" s="153"/>
      <c r="C65" s="153"/>
      <c r="D65" s="153"/>
      <c r="E65" s="153"/>
      <c r="F65" s="153"/>
    </row>
    <row r="66" spans="1:6" x14ac:dyDescent="0.25">
      <c r="A66" s="128"/>
      <c r="B66" s="153"/>
      <c r="C66" s="153"/>
      <c r="D66" s="153"/>
      <c r="E66" s="153"/>
      <c r="F66" s="153"/>
    </row>
    <row r="67" spans="1:6" x14ac:dyDescent="0.25">
      <c r="A67" s="128"/>
      <c r="B67" s="129"/>
      <c r="C67" s="129"/>
      <c r="D67" s="132"/>
      <c r="E67" s="129"/>
      <c r="F67" s="129"/>
    </row>
  </sheetData>
  <mergeCells count="7">
    <mergeCell ref="B66:F66"/>
    <mergeCell ref="C2:F2"/>
    <mergeCell ref="C3:F3"/>
    <mergeCell ref="B9:F9"/>
    <mergeCell ref="B10:F10"/>
    <mergeCell ref="B11:F11"/>
    <mergeCell ref="B65:F65"/>
  </mergeCells>
  <pageMargins left="0.70866141732283472" right="0.70866141732283472" top="0.55118110236220474" bottom="0.55118110236220474" header="0.31496062992125984" footer="0.31496062992125984"/>
  <pageSetup scale="88" orientation="portrait" horizontalDpi="0"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604B0A-8FF6-4B65-936F-5896086CAED8}">
  <dimension ref="A11:G79"/>
  <sheetViews>
    <sheetView tabSelected="1" topLeftCell="A16" zoomScaleNormal="100" workbookViewId="0">
      <selection activeCell="G75" sqref="G75:G79"/>
    </sheetView>
  </sheetViews>
  <sheetFormatPr baseColWidth="10" defaultColWidth="25.7109375" defaultRowHeight="15" x14ac:dyDescent="0.25"/>
  <cols>
    <col min="1" max="1" width="12.7109375" customWidth="1"/>
    <col min="2" max="2" width="23.140625" style="119" customWidth="1"/>
    <col min="3" max="3" width="37.42578125" customWidth="1"/>
    <col min="4" max="4" width="50.140625" customWidth="1"/>
    <col min="5" max="5" width="15.28515625" customWidth="1"/>
    <col min="7" max="7" width="41.5703125" customWidth="1"/>
    <col min="8" max="22" width="11.42578125" customWidth="1"/>
  </cols>
  <sheetData>
    <row r="11" spans="1:6" ht="16.5" customHeight="1" x14ac:dyDescent="0.25">
      <c r="A11" s="156" t="s">
        <v>289</v>
      </c>
      <c r="B11" s="156"/>
      <c r="C11" s="156"/>
      <c r="D11" s="156"/>
    </row>
    <row r="12" spans="1:6" x14ac:dyDescent="0.25">
      <c r="A12" s="156" t="s">
        <v>0</v>
      </c>
      <c r="B12" s="156"/>
      <c r="C12" s="156"/>
      <c r="D12" s="156"/>
    </row>
    <row r="13" spans="1:6" x14ac:dyDescent="0.25">
      <c r="A13" s="156" t="s">
        <v>1</v>
      </c>
      <c r="B13" s="156"/>
      <c r="C13" s="156"/>
      <c r="D13" s="156"/>
    </row>
    <row r="16" spans="1:6" x14ac:dyDescent="0.25">
      <c r="A16" s="1" t="s">
        <v>2</v>
      </c>
      <c r="B16" s="2" t="s">
        <v>3</v>
      </c>
      <c r="C16" s="2" t="s">
        <v>4</v>
      </c>
      <c r="D16" s="2" t="s">
        <v>5</v>
      </c>
      <c r="E16" s="2" t="s">
        <v>6</v>
      </c>
      <c r="F16" s="3"/>
    </row>
    <row r="17" spans="1:7" ht="60" x14ac:dyDescent="0.25">
      <c r="A17" s="106" t="str">
        <f>[2]UnidadEjecutora!$C$77</f>
        <v>02/08/2024</v>
      </c>
      <c r="B17" s="116" t="str">
        <f>[2]UnidadEjecutora!$D$77</f>
        <v>1631</v>
      </c>
      <c r="C17" s="107" t="str">
        <f>[2]UnidadEjecutora!$A$77</f>
        <v>DIRECCION GENERAL DE BELLAS ARTES</v>
      </c>
      <c r="D17" s="108" t="s">
        <v>7</v>
      </c>
      <c r="E17" s="109">
        <f>[2]UnidadEjecutora!$E$77</f>
        <v>3650</v>
      </c>
    </row>
    <row r="18" spans="1:7" ht="45" x14ac:dyDescent="0.25">
      <c r="A18" s="106" t="str">
        <f>[2]UnidadEjecutora!$C$86</f>
        <v>02/08/2024</v>
      </c>
      <c r="B18" s="117" t="str">
        <f>[2]UnidadEjecutora!$D$86</f>
        <v>1636</v>
      </c>
      <c r="C18" s="107" t="str">
        <f>[2]UnidadEjecutora!$A$86</f>
        <v>DIRECCION GENERAL DE BELLAS ARTES</v>
      </c>
      <c r="D18" s="108" t="s">
        <v>8</v>
      </c>
      <c r="E18" s="110">
        <f>[2]UnidadEjecutora!$E$86</f>
        <v>4450</v>
      </c>
    </row>
    <row r="19" spans="1:7" ht="30" x14ac:dyDescent="0.25">
      <c r="A19" s="106" t="str">
        <f>[2]UnidadEjecutora!$C$98</f>
        <v>05/08/2024</v>
      </c>
      <c r="B19" s="117" t="str">
        <f>[2]UnidadEjecutora!$D$98</f>
        <v>1645</v>
      </c>
      <c r="C19" s="112" t="str">
        <f>[2]UnidadEjecutora!$A$98</f>
        <v>COMPANIA DOMINICANA DE TELEFONOS C POR A</v>
      </c>
      <c r="D19" s="108" t="s">
        <v>9</v>
      </c>
      <c r="E19" s="110">
        <f>[2]UnidadEjecutora!$E$98</f>
        <v>127570.06</v>
      </c>
    </row>
    <row r="20" spans="1:7" ht="45" x14ac:dyDescent="0.25">
      <c r="A20" s="106" t="str">
        <f>[2]UnidadEjecutora!$C$126</f>
        <v>05/08/2024</v>
      </c>
      <c r="B20" s="117" t="str">
        <f>[2]UnidadEjecutora!$D$126</f>
        <v>1662</v>
      </c>
      <c r="C20" s="107" t="str">
        <f>[2]UnidadEjecutora!$A$126</f>
        <v>DIRECCION GENERAL DE BELLAS ARTES</v>
      </c>
      <c r="D20" s="111" t="s">
        <v>215</v>
      </c>
      <c r="E20" s="110">
        <f>[2]UnidadEjecutora!$E$126</f>
        <v>9900</v>
      </c>
    </row>
    <row r="21" spans="1:7" ht="75" x14ac:dyDescent="0.25">
      <c r="A21" s="106" t="str">
        <f>[2]UnidadEjecutora!$C$134</f>
        <v>05/08/2024</v>
      </c>
      <c r="B21" s="117" t="str">
        <f>[2]UnidadEjecutora!$D$134</f>
        <v>1666</v>
      </c>
      <c r="C21" s="112" t="str">
        <f>[2]UnidadEjecutora!$A$134</f>
        <v>DIRECCION GENERAL DE BELLAS ARTES</v>
      </c>
      <c r="D21" s="111" t="s">
        <v>216</v>
      </c>
      <c r="E21" s="110">
        <f>[2]UnidadEjecutora!$E$134</f>
        <v>7500</v>
      </c>
    </row>
    <row r="22" spans="1:7" ht="60" x14ac:dyDescent="0.25">
      <c r="A22" s="106" t="str">
        <f>[2]UnidadEjecutora!$C$140</f>
        <v>06/08/2024</v>
      </c>
      <c r="B22" s="117" t="str">
        <f>[2]UnidadEjecutora!$D$140</f>
        <v>1670</v>
      </c>
      <c r="C22" s="112" t="str">
        <f>[2]UnidadEjecutora!$A$140</f>
        <v>CORPORACION DEL ACUEDUCTO Y ALCANTARILLADO DE SANTO DOMINGO</v>
      </c>
      <c r="D22" s="111" t="s">
        <v>217</v>
      </c>
      <c r="E22" s="110">
        <f>[2]UnidadEjecutora!$E$140</f>
        <v>58197.4</v>
      </c>
    </row>
    <row r="23" spans="1:7" ht="30" x14ac:dyDescent="0.25">
      <c r="A23" s="106" t="str">
        <f>[2]UnidadEjecutora!$C$149</f>
        <v>06/08/2024</v>
      </c>
      <c r="B23" s="117" t="str">
        <f>[2]UnidadEjecutora!$D$149</f>
        <v>1677</v>
      </c>
      <c r="C23" s="122" t="s">
        <v>240</v>
      </c>
      <c r="D23" s="123" t="s">
        <v>10</v>
      </c>
      <c r="E23" s="124">
        <f>[2]UnidadEjecutora!$E$149</f>
        <v>118000</v>
      </c>
      <c r="G23" s="114" t="str">
        <f>[2]UnidadEjecutora!$A$149</f>
        <v>Darwin Emilio De Leon Rodriguez</v>
      </c>
    </row>
    <row r="24" spans="1:7" ht="75" x14ac:dyDescent="0.25">
      <c r="A24" s="106" t="str">
        <f>[2]UnidadEjecutora!$C$154</f>
        <v>06/08/2024</v>
      </c>
      <c r="B24" s="117" t="str">
        <f>[2]UnidadEjecutora!$D$154</f>
        <v>1680</v>
      </c>
      <c r="C24" s="107" t="str">
        <f>[2]UnidadEjecutora!$A$154</f>
        <v>DIRECCION GENERAL DE BELLAS ARTES</v>
      </c>
      <c r="D24" s="111" t="s">
        <v>218</v>
      </c>
      <c r="E24" s="110">
        <f>[2]UnidadEjecutora!$E$154</f>
        <v>10200</v>
      </c>
    </row>
    <row r="25" spans="1:7" ht="60" x14ac:dyDescent="0.25">
      <c r="A25" s="106" t="str">
        <f>[2]UnidadEjecutora!$C$158</f>
        <v>06/08/2024</v>
      </c>
      <c r="B25" s="117" t="str">
        <f>[2]UnidadEjecutora!$D$158</f>
        <v>1682</v>
      </c>
      <c r="C25" s="107" t="str">
        <f>[2]UnidadEjecutora!$A$158</f>
        <v>DIRECCION GENERAL DE BELLAS ARTES</v>
      </c>
      <c r="D25" s="111" t="s">
        <v>11</v>
      </c>
      <c r="E25" s="110">
        <f>[2]UnidadEjecutora!$E$158</f>
        <v>8850</v>
      </c>
    </row>
    <row r="26" spans="1:7" ht="60" x14ac:dyDescent="0.25">
      <c r="A26" s="106" t="str">
        <f>[2]UnidadEjecutora!$C$164</f>
        <v>06/08/2024</v>
      </c>
      <c r="B26" s="117" t="str">
        <f>[2]UnidadEjecutora!$D$164</f>
        <v>1686</v>
      </c>
      <c r="C26" s="122" t="s">
        <v>239</v>
      </c>
      <c r="D26" s="111" t="s">
        <v>12</v>
      </c>
      <c r="E26" s="110">
        <f>[2]UnidadEjecutora!$E$164</f>
        <v>990246.23</v>
      </c>
      <c r="G26" s="114" t="str">
        <f>[2]UnidadEjecutora!$A$164</f>
        <v>Edesur Dominicana, S.A</v>
      </c>
    </row>
    <row r="27" spans="1:7" ht="45" x14ac:dyDescent="0.25">
      <c r="A27" s="106" t="str">
        <f>[2]UnidadEjecutora!$C$172</f>
        <v>07/08/2024</v>
      </c>
      <c r="B27" s="117" t="str">
        <f>[2]UnidadEjecutora!$D$172</f>
        <v>1692</v>
      </c>
      <c r="C27" s="112" t="str">
        <f>[2]UnidadEjecutora!$A$172</f>
        <v>EMPRESA DISTRIBUIDORA DE ELECTRICIDAD DEL ESTE S A</v>
      </c>
      <c r="D27" s="111" t="s">
        <v>13</v>
      </c>
      <c r="E27" s="110">
        <f>[2]UnidadEjecutora!$E$172</f>
        <v>1747553.06</v>
      </c>
    </row>
    <row r="28" spans="1:7" ht="60" x14ac:dyDescent="0.25">
      <c r="A28" s="106" t="str">
        <f>[2]UnidadEjecutora!$C$177</f>
        <v>07/08/2024</v>
      </c>
      <c r="B28" s="117" t="str">
        <f>[2]UnidadEjecutora!$D$177</f>
        <v>1695</v>
      </c>
      <c r="C28" s="107" t="str">
        <f>[2]UnidadEjecutora!$A$177</f>
        <v>AYUNTAMIENTO DEL DISTRITO NACIONAL</v>
      </c>
      <c r="D28" s="111" t="s">
        <v>14</v>
      </c>
      <c r="E28" s="110">
        <f>[2]UnidadEjecutora!$E$177</f>
        <v>12433</v>
      </c>
    </row>
    <row r="29" spans="1:7" ht="75" x14ac:dyDescent="0.25">
      <c r="A29" s="106" t="str">
        <f>[2]UnidadEjecutora!$C$185</f>
        <v>07/08/2024</v>
      </c>
      <c r="B29" s="117" t="s">
        <v>15</v>
      </c>
      <c r="C29" s="112" t="str">
        <f>[2]UnidadEjecutora!$A$185</f>
        <v>DIRECCION GENERAL DE BELLAS ARTES</v>
      </c>
      <c r="D29" s="111" t="s">
        <v>219</v>
      </c>
      <c r="E29" s="110">
        <v>391272</v>
      </c>
    </row>
    <row r="30" spans="1:7" ht="60" x14ac:dyDescent="0.25">
      <c r="A30" s="106" t="str">
        <f>[2]UnidadEjecutora!$C$185</f>
        <v>07/08/2024</v>
      </c>
      <c r="B30" s="117" t="str">
        <f>[2]UnidadEjecutora!$D$185</f>
        <v>1700</v>
      </c>
      <c r="C30" s="112" t="str">
        <f>[2]UnidadEjecutora!$A$185</f>
        <v>DIRECCION GENERAL DE BELLAS ARTES</v>
      </c>
      <c r="D30" s="111" t="s">
        <v>16</v>
      </c>
      <c r="E30" s="110">
        <f>[2]UnidadEjecutora!$E$185</f>
        <v>5300</v>
      </c>
    </row>
    <row r="31" spans="1:7" ht="60" x14ac:dyDescent="0.25">
      <c r="A31" s="106" t="str">
        <f>[2]UnidadEjecutora!$C$189</f>
        <v>07/08/2024</v>
      </c>
      <c r="B31" s="117" t="str">
        <f>[2]UnidadEjecutora!$D$189</f>
        <v>1702</v>
      </c>
      <c r="C31" s="107" t="str">
        <f>[2]UnidadEjecutora!$A$189</f>
        <v>AYUNTAMIENTO DEL DISTRITO NACIONAL</v>
      </c>
      <c r="D31" s="111" t="s">
        <v>17</v>
      </c>
      <c r="E31" s="110">
        <f>[2]UnidadEjecutora!$E$189</f>
        <v>13894</v>
      </c>
    </row>
    <row r="32" spans="1:7" ht="45" x14ac:dyDescent="0.25">
      <c r="A32" s="106" t="str">
        <f>[2]UnidadEjecutora!$C$196</f>
        <v>08/08/2024</v>
      </c>
      <c r="B32" s="117" t="str">
        <f>[2]UnidadEjecutora!$D$196</f>
        <v>1706</v>
      </c>
      <c r="C32" s="112" t="str">
        <f>[2]UnidadEjecutora!$A$196</f>
        <v>COMPANIA DOMINICANA DE TELEFONOS C POR A</v>
      </c>
      <c r="D32" s="111" t="s">
        <v>18</v>
      </c>
      <c r="E32" s="110">
        <f>[2]UnidadEjecutora!$E$196</f>
        <v>11590.08</v>
      </c>
    </row>
    <row r="33" spans="1:7" ht="45" x14ac:dyDescent="0.25">
      <c r="A33" s="106" t="str">
        <f>[2]UnidadEjecutora!$C$203</f>
        <v>08/08/2024</v>
      </c>
      <c r="B33" s="117" t="str">
        <f>[2]UnidadEjecutora!$D$203</f>
        <v>1711</v>
      </c>
      <c r="C33" s="112" t="str">
        <f>[2]UnidadEjecutora!$A$203</f>
        <v>HUMANO SEGUROS S A</v>
      </c>
      <c r="D33" s="111" t="s">
        <v>19</v>
      </c>
      <c r="E33" s="110">
        <f>[2]UnidadEjecutora!$E$203</f>
        <v>277487.34000000003</v>
      </c>
    </row>
    <row r="34" spans="1:7" ht="45" x14ac:dyDescent="0.25">
      <c r="A34" s="106" t="str">
        <f>[2]UnidadEjecutora!$C$211</f>
        <v>09/08/2024</v>
      </c>
      <c r="B34" s="117" t="str">
        <f>[2]UnidadEjecutora!$D$211</f>
        <v>1715</v>
      </c>
      <c r="C34" s="107" t="str">
        <f>[2]UnidadEjecutora!$A$211</f>
        <v>EDENORTE DOMINICANA S A</v>
      </c>
      <c r="D34" s="111" t="s">
        <v>20</v>
      </c>
      <c r="E34" s="110">
        <f>[2]UnidadEjecutora!$E$211</f>
        <v>5976.16</v>
      </c>
    </row>
    <row r="35" spans="1:7" ht="75" x14ac:dyDescent="0.25">
      <c r="A35" s="106" t="str">
        <f>[2]UnidadEjecutora!$C$216</f>
        <v>09/08/2024</v>
      </c>
      <c r="B35" s="117" t="str">
        <f>[2]UnidadEjecutora!$D$216</f>
        <v>1718</v>
      </c>
      <c r="C35" s="112" t="s">
        <v>237</v>
      </c>
      <c r="D35" s="111" t="s">
        <v>21</v>
      </c>
      <c r="E35" s="110">
        <f>[2]UnidadEjecutora!$E$216</f>
        <v>231757.43</v>
      </c>
      <c r="G35" s="112" t="str">
        <f>[2]UnidadEjecutora!$A$236</f>
        <v>Grupo Iceme, SRL</v>
      </c>
    </row>
    <row r="36" spans="1:7" ht="45" x14ac:dyDescent="0.25">
      <c r="A36" s="106" t="str">
        <f>[2]UnidadEjecutora!$C$225</f>
        <v>09/08/2024</v>
      </c>
      <c r="B36" s="117" t="str">
        <f>[2]UnidadEjecutora!$D$225</f>
        <v>1723</v>
      </c>
      <c r="C36" s="112" t="str">
        <f>[2]UnidadEjecutora!$A$225</f>
        <v>SEGURO NACIONAL DE SALUD</v>
      </c>
      <c r="D36" s="111" t="s">
        <v>22</v>
      </c>
      <c r="E36" s="110">
        <f>[2]UnidadEjecutora!$E$225</f>
        <v>22339.46</v>
      </c>
    </row>
    <row r="37" spans="1:7" ht="60" x14ac:dyDescent="0.25">
      <c r="A37" s="106" t="str">
        <f>[2]UnidadEjecutora!$C$236</f>
        <v>09/08/2024</v>
      </c>
      <c r="B37" s="117" t="str">
        <f>[2]UnidadEjecutora!$D$236</f>
        <v>1731</v>
      </c>
      <c r="C37" s="112" t="s">
        <v>237</v>
      </c>
      <c r="D37" s="111" t="s">
        <v>23</v>
      </c>
      <c r="E37" s="110">
        <f>[2]UnidadEjecutora!$E$236</f>
        <v>578359.30000000005</v>
      </c>
      <c r="G37" s="112" t="str">
        <f>[2]UnidadEjecutora!$A$236</f>
        <v>Grupo Iceme, SRL</v>
      </c>
    </row>
    <row r="38" spans="1:7" ht="60" x14ac:dyDescent="0.25">
      <c r="A38" s="106" t="str">
        <f>[2]UnidadEjecutora!$C$243</f>
        <v>12/08/2024</v>
      </c>
      <c r="B38" s="117" t="str">
        <f>[2]UnidadEjecutora!$D$243</f>
        <v>1735</v>
      </c>
      <c r="C38" s="112" t="s">
        <v>238</v>
      </c>
      <c r="D38" s="111" t="s">
        <v>24</v>
      </c>
      <c r="E38" s="110">
        <f>[2]UnidadEjecutora!$E$243</f>
        <v>9500</v>
      </c>
      <c r="G38" s="112" t="str">
        <f>[2]UnidadEjecutora!$A$243</f>
        <v>Eximedia, SRL</v>
      </c>
    </row>
    <row r="39" spans="1:7" ht="64.5" customHeight="1" x14ac:dyDescent="0.25">
      <c r="A39" s="125" t="str">
        <f>[2]UnidadEjecutora!$C$253</f>
        <v>12/08/2024</v>
      </c>
      <c r="B39" s="126" t="str">
        <f>[2]UnidadEjecutora!$D$253</f>
        <v>1741</v>
      </c>
      <c r="C39" s="121" t="str">
        <f>[2]UnidadEjecutora!$A$253</f>
        <v>CENTRO NACIONAL DE CONSERVACION DE DOCUMENTOS</v>
      </c>
      <c r="D39" s="123" t="s">
        <v>241</v>
      </c>
      <c r="E39" s="124">
        <f>[2]UnidadEjecutora!$E$253</f>
        <v>250000</v>
      </c>
      <c r="G39" s="127" t="s">
        <v>241</v>
      </c>
    </row>
    <row r="40" spans="1:7" ht="75" x14ac:dyDescent="0.25">
      <c r="A40" s="106" t="str">
        <f>[2]UnidadEjecutora!$C$263</f>
        <v>12/08/2024</v>
      </c>
      <c r="B40" s="117" t="str">
        <f>[2]UnidadEjecutora!$D$263</f>
        <v>1748</v>
      </c>
      <c r="C40" s="107" t="s">
        <v>236</v>
      </c>
      <c r="D40" s="111" t="s">
        <v>25</v>
      </c>
      <c r="E40" s="110">
        <f>[2]UnidadEjecutora!$E$263</f>
        <v>318600</v>
      </c>
      <c r="G40" s="107" t="str">
        <f>[2]UnidadEjecutora!$A$263</f>
        <v>Pablo Yarodi De Jesus Nivar</v>
      </c>
    </row>
    <row r="41" spans="1:7" ht="60" x14ac:dyDescent="0.25">
      <c r="A41" s="106" t="str">
        <f>[2]UnidadEjecutora!$C$267</f>
        <v>13/08/2024</v>
      </c>
      <c r="B41" s="117" t="str">
        <f>[2]UnidadEjecutora!$D$267</f>
        <v>1750</v>
      </c>
      <c r="C41" s="107" t="str">
        <f>[2]UnidadEjecutora!$A$267</f>
        <v>DIRECCION GENERAL DE BELLAS ARTES</v>
      </c>
      <c r="D41" s="111" t="s">
        <v>220</v>
      </c>
      <c r="E41" s="110">
        <f>[2]UnidadEjecutora!$E$267</f>
        <v>3600</v>
      </c>
    </row>
    <row r="42" spans="1:7" ht="75" x14ac:dyDescent="0.25">
      <c r="A42" s="106" t="str">
        <f>[2]UnidadEjecutora!$C$270</f>
        <v>13/08/2024</v>
      </c>
      <c r="B42" s="117" t="str">
        <f>[2]UnidadEjecutora!$D$270</f>
        <v>1752</v>
      </c>
      <c r="C42" s="107" t="str">
        <f>[2]UnidadEjecutora!$A$270</f>
        <v>DIRECCION GENERAL DE BELLAS ARTES</v>
      </c>
      <c r="D42" s="111" t="s">
        <v>221</v>
      </c>
      <c r="E42" s="110">
        <f>[2]UnidadEjecutora!$E$270</f>
        <v>2850</v>
      </c>
    </row>
    <row r="43" spans="1:7" ht="60" x14ac:dyDescent="0.25">
      <c r="A43" s="106" t="str">
        <f>[2]UnidadEjecutora!$C$273</f>
        <v>13/08/2024</v>
      </c>
      <c r="B43" s="117" t="str">
        <f>[2]UnidadEjecutora!$D$273</f>
        <v>1754</v>
      </c>
      <c r="C43" s="112" t="str">
        <f>[2]UnidadEjecutora!$A$273</f>
        <v>DIRECCION GENERAL DE BELLAS ARTES</v>
      </c>
      <c r="D43" s="111" t="s">
        <v>26</v>
      </c>
      <c r="E43" s="110">
        <f>[2]UnidadEjecutora!$E$273</f>
        <v>1350</v>
      </c>
    </row>
    <row r="44" spans="1:7" ht="45" x14ac:dyDescent="0.25">
      <c r="A44" s="106" t="str">
        <f>[2]UnidadEjecutora!$C$277</f>
        <v>13/08/2024</v>
      </c>
      <c r="B44" s="117" t="str">
        <f>[2]UnidadEjecutora!$D$277</f>
        <v>1756</v>
      </c>
      <c r="C44" s="107" t="s">
        <v>235</v>
      </c>
      <c r="D44" s="111" t="s">
        <v>27</v>
      </c>
      <c r="E44" s="110">
        <f>[2]UnidadEjecutora!$E$277</f>
        <v>114649.08</v>
      </c>
      <c r="G44" s="107" t="str">
        <f>[2]UnidadEjecutora!$A$277</f>
        <v>Grupo Brizatlantica del Caribe, SRL</v>
      </c>
    </row>
    <row r="45" spans="1:7" ht="45" x14ac:dyDescent="0.25">
      <c r="A45" s="106" t="str">
        <f>[2]UnidadEjecutora!$C$303</f>
        <v>13/08/2024</v>
      </c>
      <c r="B45" s="117" t="str">
        <f>[2]UnidadEjecutora!$D$303</f>
        <v>1771</v>
      </c>
      <c r="C45" s="112" t="str">
        <f>[2]UnidadEjecutora!$A$303</f>
        <v>AYUNTAMIENTO DEL MUNICIPIO DE SANTIAGO</v>
      </c>
      <c r="D45" s="111" t="s">
        <v>28</v>
      </c>
      <c r="E45" s="110">
        <f>[2]UnidadEjecutora!$E$303</f>
        <v>2500</v>
      </c>
    </row>
    <row r="46" spans="1:7" ht="45" x14ac:dyDescent="0.25">
      <c r="A46" s="106" t="str">
        <f>[2]UnidadEjecutora!$C$307</f>
        <v>13/08/2024</v>
      </c>
      <c r="B46" s="117" t="str">
        <f>[2]UnidadEjecutora!$D$307</f>
        <v>1773</v>
      </c>
      <c r="C46" s="107" t="s">
        <v>234</v>
      </c>
      <c r="D46" s="111" t="s">
        <v>29</v>
      </c>
      <c r="E46" s="110">
        <f>[2]UnidadEjecutora!$E$307</f>
        <v>83583.33</v>
      </c>
      <c r="G46" s="107" t="str">
        <f>[2]UnidadEjecutora!$A$307</f>
        <v>Progescon, SRL</v>
      </c>
    </row>
    <row r="47" spans="1:7" ht="60" x14ac:dyDescent="0.25">
      <c r="A47" s="106" t="str">
        <f>[2]UnidadEjecutora!$C$313</f>
        <v>14/08/2024</v>
      </c>
      <c r="B47" s="117" t="str">
        <f>[2]UnidadEjecutora!$D$313</f>
        <v>1777</v>
      </c>
      <c r="C47" s="107" t="str">
        <f>[2]UnidadEjecutora!$A$313</f>
        <v>DIRECCION GENERAL DE BELLAS ARTES</v>
      </c>
      <c r="D47" s="111" t="s">
        <v>222</v>
      </c>
      <c r="E47" s="110">
        <f>[2]UnidadEjecutora!$E$313</f>
        <v>9800</v>
      </c>
    </row>
    <row r="48" spans="1:7" ht="45" x14ac:dyDescent="0.25">
      <c r="A48" s="106" t="str">
        <f>[2]UnidadEjecutora!$C$351</f>
        <v>15/08/2024</v>
      </c>
      <c r="B48" s="117" t="str">
        <f>[2]UnidadEjecutora!$D$351</f>
        <v>1801</v>
      </c>
      <c r="C48" s="107" t="str">
        <f>[2]UnidadEjecutora!$A$351</f>
        <v>DIRECCION GENERAL DE BELLAS ARTES</v>
      </c>
      <c r="D48" s="111" t="s">
        <v>223</v>
      </c>
      <c r="E48" s="110">
        <f>[2]UnidadEjecutora!$E$351</f>
        <v>16500</v>
      </c>
    </row>
    <row r="49" spans="1:7" ht="75" x14ac:dyDescent="0.25">
      <c r="A49" s="106" t="str">
        <f>[2]UnidadEjecutora!$C$357</f>
        <v>15/08/2024</v>
      </c>
      <c r="B49" s="117" t="str">
        <f>[2]UnidadEjecutora!$D$357</f>
        <v>1805</v>
      </c>
      <c r="C49" s="107" t="str">
        <f>[2]UnidadEjecutora!$A$357</f>
        <v>DIRECCION GENERAL DE BELLAS ARTES</v>
      </c>
      <c r="D49" s="111" t="s">
        <v>30</v>
      </c>
      <c r="E49" s="110">
        <f>[2]UnidadEjecutora!$E$357</f>
        <v>1100</v>
      </c>
    </row>
    <row r="50" spans="1:7" ht="45" x14ac:dyDescent="0.25">
      <c r="A50" s="106" t="str">
        <f>[2]UnidadEjecutora!$C$360</f>
        <v>19/08/2024</v>
      </c>
      <c r="B50" s="117" t="str">
        <f>[2]UnidadEjecutora!$D$360</f>
        <v>1807</v>
      </c>
      <c r="C50" s="112" t="s">
        <v>233</v>
      </c>
      <c r="D50" s="111" t="s">
        <v>31</v>
      </c>
      <c r="E50" s="110">
        <f>[2]UnidadEjecutora!$E$360</f>
        <v>46425.63</v>
      </c>
      <c r="G50" s="107" t="str">
        <f>[2]UnidadEjecutora!$A$360</f>
        <v>Ramirez &amp; Mojica Envoy Pack Courier Express, SRL</v>
      </c>
    </row>
    <row r="51" spans="1:7" ht="45" x14ac:dyDescent="0.25">
      <c r="A51" s="106" t="str">
        <f>[2]UnidadEjecutora!$C$363</f>
        <v>19/08/2024</v>
      </c>
      <c r="B51" s="117" t="str">
        <f>[2]UnidadEjecutora!$D$363</f>
        <v>1809</v>
      </c>
      <c r="C51" s="107" t="s">
        <v>232</v>
      </c>
      <c r="D51" s="111" t="s">
        <v>32</v>
      </c>
      <c r="E51" s="110">
        <f>[2]UnidadEjecutora!$E$363</f>
        <v>64981.35</v>
      </c>
      <c r="G51" s="107" t="str">
        <f>[2]UnidadEjecutora!$A$363</f>
        <v>Flow, SRL</v>
      </c>
    </row>
    <row r="52" spans="1:7" ht="45" x14ac:dyDescent="0.25">
      <c r="A52" s="106" t="str">
        <f>[2]UnidadEjecutora!$C$385</f>
        <v>19/08/2024</v>
      </c>
      <c r="B52" s="117" t="str">
        <f>[2]UnidadEjecutora!$D$385</f>
        <v>1828</v>
      </c>
      <c r="C52" s="107" t="s">
        <v>229</v>
      </c>
      <c r="D52" s="111" t="s">
        <v>33</v>
      </c>
      <c r="E52" s="110">
        <f>[2]UnidadEjecutora!$E$385</f>
        <v>118000</v>
      </c>
      <c r="F52" s="4"/>
      <c r="G52" s="114" t="str">
        <f>[2]UnidadEjecutora!$A$385</f>
        <v>ALL Office Solutions TS, SRL</v>
      </c>
    </row>
    <row r="53" spans="1:7" ht="75" x14ac:dyDescent="0.25">
      <c r="A53" s="106" t="str">
        <f>[2]UnidadEjecutora!$C$391</f>
        <v>19/08/2024</v>
      </c>
      <c r="B53" s="116" t="str">
        <f>[2]UnidadEjecutora!$D$391</f>
        <v>1833</v>
      </c>
      <c r="C53" s="107" t="s">
        <v>230</v>
      </c>
      <c r="D53" s="108" t="s">
        <v>224</v>
      </c>
      <c r="E53" s="109">
        <f>[2]UnidadEjecutora!$E$391</f>
        <v>463065.04</v>
      </c>
      <c r="G53" s="114" t="str">
        <f>[2]UnidadEjecutora!$A$391</f>
        <v>Ingeniería Sanlet, SRL.</v>
      </c>
    </row>
    <row r="54" spans="1:7" ht="60" x14ac:dyDescent="0.25">
      <c r="A54" s="106" t="str">
        <f>[2]UnidadEjecutora!$C$406</f>
        <v>19/08/2024</v>
      </c>
      <c r="B54" s="117" t="str">
        <f>[2]UnidadEjecutora!$D$406</f>
        <v>1846</v>
      </c>
      <c r="C54" s="107" t="s">
        <v>231</v>
      </c>
      <c r="D54" s="108" t="s">
        <v>34</v>
      </c>
      <c r="E54" s="110">
        <f>[2]UnidadEjecutora!$E$406</f>
        <v>13260</v>
      </c>
      <c r="G54" s="114" t="str">
        <f>[2]UnidadEjecutora!$A$406</f>
        <v>Grupo Alaska, SA</v>
      </c>
    </row>
    <row r="55" spans="1:7" ht="41.25" customHeight="1" x14ac:dyDescent="0.25">
      <c r="A55" s="106" t="str">
        <f>[2]UnidadEjecutora!$C$434</f>
        <v>21/08/2024</v>
      </c>
      <c r="B55" s="117" t="str">
        <f>[2]UnidadEjecutora!$D$434</f>
        <v>1866</v>
      </c>
      <c r="C55" s="112" t="str">
        <f>[2]UnidadEjecutora!$A$434</f>
        <v>COMPANIA DOMINICANA DE TELEFONOS C POR A</v>
      </c>
      <c r="D55" s="108" t="s">
        <v>35</v>
      </c>
      <c r="E55" s="110">
        <f>[2]UnidadEjecutora!$E$434</f>
        <v>236892.28</v>
      </c>
    </row>
    <row r="56" spans="1:7" ht="75" x14ac:dyDescent="0.25">
      <c r="A56" s="106" t="str">
        <f>[2]UnidadEjecutora!$C$439</f>
        <v>21/08/2024</v>
      </c>
      <c r="B56" s="117" t="str">
        <f>[2]UnidadEjecutora!$D$439</f>
        <v>1870</v>
      </c>
      <c r="C56" s="107" t="str">
        <f>[2]UnidadEjecutora!$A$439</f>
        <v>DIRECCION GENERAL DE BELLAS ARTES</v>
      </c>
      <c r="D56" s="111" t="s">
        <v>225</v>
      </c>
      <c r="E56" s="110">
        <f>[2]UnidadEjecutora!$E$439</f>
        <v>36900</v>
      </c>
    </row>
    <row r="57" spans="1:7" ht="83.25" customHeight="1" x14ac:dyDescent="0.25">
      <c r="A57" s="106" t="str">
        <f>[2]UnidadEjecutora!$C$454</f>
        <v>22/08/2024</v>
      </c>
      <c r="B57" s="117" t="str">
        <f>[2]UnidadEjecutora!$D$454</f>
        <v>1878</v>
      </c>
      <c r="C57" s="121" t="s">
        <v>227</v>
      </c>
      <c r="D57" s="111" t="s">
        <v>36</v>
      </c>
      <c r="E57" s="110">
        <f>[2]UnidadEjecutora!$E$454</f>
        <v>165996.5</v>
      </c>
      <c r="G57" s="115" t="str">
        <f>[2]UnidadEjecutora!$A$454</f>
        <v>Global Promo JO LE, SRL</v>
      </c>
    </row>
    <row r="58" spans="1:7" ht="30" x14ac:dyDescent="0.25">
      <c r="A58" s="106" t="str">
        <f>[2]UnidadEjecutora!$C$457</f>
        <v>22/08/2024</v>
      </c>
      <c r="B58" s="117" t="str">
        <f>[2]UnidadEjecutora!$D$457</f>
        <v>1881</v>
      </c>
      <c r="C58" s="112" t="str">
        <f>[2]UnidadEjecutora!$A$457</f>
        <v>COMPANIA DOMINICANA DE TELEFONOS C POR A</v>
      </c>
      <c r="D58" s="111" t="s">
        <v>37</v>
      </c>
      <c r="E58" s="110">
        <f>[2]UnidadEjecutora!$E$457</f>
        <v>6689.92</v>
      </c>
    </row>
    <row r="59" spans="1:7" ht="45" x14ac:dyDescent="0.25">
      <c r="A59" s="106" t="str">
        <f>[2]UnidadEjecutora!$C$468</f>
        <v>23/08/2024</v>
      </c>
      <c r="B59" s="118" t="str">
        <f>[2]UnidadEjecutora!$D$468</f>
        <v>1890</v>
      </c>
      <c r="C59" s="107" t="str">
        <f>[2]UnidadEjecutora!$A$468</f>
        <v>DIRECCION GENERAL DE BELLAS ARTES</v>
      </c>
      <c r="D59" s="111" t="s">
        <v>226</v>
      </c>
      <c r="E59" s="113">
        <f>[2]UnidadEjecutora!$E$468</f>
        <v>18000</v>
      </c>
    </row>
    <row r="60" spans="1:7" ht="75" x14ac:dyDescent="0.25">
      <c r="A60" s="106" t="str">
        <f>[2]UnidadEjecutora!$C$470</f>
        <v>23/08/2024</v>
      </c>
      <c r="B60" s="118" t="str">
        <f>[2]UnidadEjecutora!$D$470</f>
        <v>1892</v>
      </c>
      <c r="C60" s="107" t="s">
        <v>228</v>
      </c>
      <c r="D60" s="108" t="s">
        <v>38</v>
      </c>
      <c r="E60" s="113">
        <f>[2]UnidadEjecutora!$E$470</f>
        <v>20919.169999999998</v>
      </c>
      <c r="G60" s="114" t="str">
        <f>[2]UnidadEjecutora!$A$470</f>
        <v>Offitek, SRL</v>
      </c>
    </row>
    <row r="61" spans="1:7" ht="69.75" customHeight="1" x14ac:dyDescent="0.25">
      <c r="A61" s="106" t="str">
        <f>[2]UnidadEjecutora!$C$493</f>
        <v>26/08/2024</v>
      </c>
      <c r="B61" s="118" t="str">
        <f>[2]UnidadEjecutora!$D$493</f>
        <v>1907</v>
      </c>
      <c r="C61" s="107" t="str">
        <f>[2]UnidadEjecutora!$A$493</f>
        <v>DIRECCION GENERAL DE BELLAS ARTES</v>
      </c>
      <c r="D61" s="108" t="s">
        <v>39</v>
      </c>
      <c r="E61" s="113">
        <f>[2]UnidadEjecutora!$E$493</f>
        <v>4450</v>
      </c>
    </row>
    <row r="62" spans="1:7" ht="52.5" customHeight="1" x14ac:dyDescent="0.25">
      <c r="A62" s="106" t="str">
        <f>[2]UnidadEjecutora!$C$503</f>
        <v>27/08/2024</v>
      </c>
      <c r="B62" s="117" t="str">
        <f>[2]UnidadEjecutora!$D$503</f>
        <v>1915</v>
      </c>
      <c r="C62" s="112" t="str">
        <f>[2]UnidadEjecutora!$A$503</f>
        <v>COMPANIA DOMINICANA DE TELEFONOS C POR A</v>
      </c>
      <c r="D62" s="108" t="s">
        <v>40</v>
      </c>
      <c r="E62" s="110">
        <f>[2]UnidadEjecutora!$E$503</f>
        <v>453224.09</v>
      </c>
    </row>
    <row r="63" spans="1:7" ht="45" x14ac:dyDescent="0.25">
      <c r="A63" s="106" t="str">
        <f>[2]UnidadEjecutora!$C$522</f>
        <v>28/08/2024</v>
      </c>
      <c r="B63" s="117" t="str">
        <f>[2]UnidadEjecutora!$D$522</f>
        <v>1932</v>
      </c>
      <c r="C63" s="107" t="str">
        <f>[2]UnidadEjecutora!$A$522</f>
        <v>DIRECCION GENERAL DE BELLAS ARTES</v>
      </c>
      <c r="D63" s="111" t="s">
        <v>41</v>
      </c>
      <c r="E63" s="110">
        <f>[2]UnidadEjecutora!$E$522</f>
        <v>9300</v>
      </c>
    </row>
    <row r="64" spans="1:7" ht="90" x14ac:dyDescent="0.25">
      <c r="A64" s="106" t="str">
        <f>[2]UnidadEjecutora!$C$528</f>
        <v>28/08/2024</v>
      </c>
      <c r="B64" s="117" t="str">
        <f>[2]UnidadEjecutora!$D$528</f>
        <v>1936</v>
      </c>
      <c r="C64" s="112" t="str">
        <f>[2]UnidadEjecutora!$A$528</f>
        <v>DIRECCION GENERAL DE BELLAS ARTES</v>
      </c>
      <c r="D64" s="111" t="s">
        <v>42</v>
      </c>
      <c r="E64" s="110">
        <f>[2]UnidadEjecutora!$E$528</f>
        <v>5100</v>
      </c>
    </row>
    <row r="65" spans="1:6" ht="45" x14ac:dyDescent="0.25">
      <c r="A65" s="106" t="str">
        <f>[2]UnidadEjecutora!$C$549</f>
        <v>30/08/2024</v>
      </c>
      <c r="B65" s="117" t="str">
        <f>[2]UnidadEjecutora!$D$549</f>
        <v>1953</v>
      </c>
      <c r="C65" s="112" t="str">
        <f>[2]UnidadEjecutora!$A$549</f>
        <v>COMPANIA DOMINICANA DE TELEFONOS C POR A</v>
      </c>
      <c r="D65" s="111" t="s">
        <v>43</v>
      </c>
      <c r="E65" s="110">
        <f>[2]UnidadEjecutora!$E$549</f>
        <v>11871.39</v>
      </c>
    </row>
    <row r="66" spans="1:6" ht="75" x14ac:dyDescent="0.25">
      <c r="A66" s="106" t="str">
        <f>[2]UnidadEjecutora!$C$554</f>
        <v>30/08/2024</v>
      </c>
      <c r="B66" s="117" t="s">
        <v>44</v>
      </c>
      <c r="C66" s="107" t="s">
        <v>45</v>
      </c>
      <c r="D66" s="111" t="s">
        <v>46</v>
      </c>
      <c r="E66" s="110">
        <v>285628.12</v>
      </c>
    </row>
    <row r="67" spans="1:6" ht="60" x14ac:dyDescent="0.25">
      <c r="A67" s="106" t="str">
        <f>[2]UnidadEjecutora!$C$554</f>
        <v>30/08/2024</v>
      </c>
      <c r="B67" s="117" t="str">
        <f>[2]UnidadEjecutora!$D$554</f>
        <v>1959</v>
      </c>
      <c r="C67" s="107" t="s">
        <v>227</v>
      </c>
      <c r="D67" s="111" t="s">
        <v>47</v>
      </c>
      <c r="E67" s="110">
        <f>[2]UnidadEjecutora!$E$554</f>
        <v>21912.6</v>
      </c>
      <c r="F67" s="107" t="str">
        <f>[2]UnidadEjecutora!$A$554</f>
        <v>Global Promo JO LE, SRL</v>
      </c>
    </row>
    <row r="68" spans="1:6" x14ac:dyDescent="0.25">
      <c r="D68" s="5" t="s">
        <v>48</v>
      </c>
      <c r="E68" s="6">
        <f>SUM(E17:E67)</f>
        <v>7433174.0199999996</v>
      </c>
    </row>
    <row r="69" spans="1:6" x14ac:dyDescent="0.25">
      <c r="D69" s="7"/>
      <c r="E69" s="8"/>
    </row>
    <row r="72" spans="1:6" x14ac:dyDescent="0.25">
      <c r="A72" s="9"/>
      <c r="B72" s="120"/>
      <c r="D72" s="9"/>
    </row>
    <row r="73" spans="1:6" x14ac:dyDescent="0.25">
      <c r="A73" s="157" t="s">
        <v>49</v>
      </c>
      <c r="B73" s="157"/>
      <c r="C73" s="10"/>
      <c r="D73" s="11" t="s">
        <v>50</v>
      </c>
    </row>
    <row r="74" spans="1:6" ht="12" customHeight="1" x14ac:dyDescent="0.25">
      <c r="A74" s="155" t="s">
        <v>51</v>
      </c>
      <c r="B74" s="155"/>
      <c r="C74" s="13"/>
      <c r="D74" s="12" t="s">
        <v>52</v>
      </c>
    </row>
    <row r="75" spans="1:6" x14ac:dyDescent="0.25">
      <c r="D75" s="14"/>
    </row>
    <row r="76" spans="1:6" x14ac:dyDescent="0.25">
      <c r="D76" s="10"/>
    </row>
    <row r="77" spans="1:6" x14ac:dyDescent="0.25">
      <c r="D77" s="9"/>
    </row>
    <row r="78" spans="1:6" ht="22.5" customHeight="1" x14ac:dyDescent="0.25">
      <c r="A78" s="154" t="s">
        <v>53</v>
      </c>
      <c r="B78" s="154"/>
      <c r="C78" s="10"/>
      <c r="D78" s="11" t="s">
        <v>54</v>
      </c>
    </row>
    <row r="79" spans="1:6" ht="14.25" customHeight="1" x14ac:dyDescent="0.25">
      <c r="A79" s="155" t="s">
        <v>55</v>
      </c>
      <c r="B79" s="155"/>
      <c r="C79" s="13"/>
      <c r="D79" s="12" t="s">
        <v>56</v>
      </c>
    </row>
  </sheetData>
  <mergeCells count="7">
    <mergeCell ref="A78:B78"/>
    <mergeCell ref="A79:B79"/>
    <mergeCell ref="A11:D11"/>
    <mergeCell ref="A12:D12"/>
    <mergeCell ref="A13:D13"/>
    <mergeCell ref="A73:B73"/>
    <mergeCell ref="A74:B74"/>
  </mergeCells>
  <printOptions horizontalCentered="1"/>
  <pageMargins left="0.11811023622047245" right="0.11811023622047245" top="0" bottom="0" header="0" footer="0"/>
  <pageSetup scale="80" orientation="landscape"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8E5935-5F37-49B9-8A23-C668289287D8}">
  <dimension ref="A1:J170"/>
  <sheetViews>
    <sheetView workbookViewId="0">
      <selection activeCell="A3" sqref="A3:H68"/>
    </sheetView>
  </sheetViews>
  <sheetFormatPr baseColWidth="10" defaultColWidth="15.7109375" defaultRowHeight="15" x14ac:dyDescent="0.25"/>
  <cols>
    <col min="1" max="1" width="10.28515625" style="56" customWidth="1"/>
    <col min="2" max="2" width="12.42578125" style="57" customWidth="1"/>
    <col min="3" max="3" width="14.28515625" style="58" customWidth="1"/>
    <col min="4" max="4" width="33.7109375" style="58" customWidth="1"/>
    <col min="5" max="5" width="40.7109375" style="59" customWidth="1"/>
    <col min="6" max="6" width="11.28515625" style="56" customWidth="1"/>
    <col min="7" max="7" width="17" style="60" customWidth="1"/>
    <col min="8" max="8" width="10.85546875" style="61" customWidth="1"/>
    <col min="9" max="107" width="11.42578125" style="15" customWidth="1"/>
    <col min="108" max="108" width="12.7109375" style="15" customWidth="1"/>
    <col min="109" max="109" width="13.7109375" style="15" customWidth="1"/>
    <col min="110" max="110" width="16.42578125" style="15" customWidth="1"/>
    <col min="111" max="111" width="47.28515625" style="15" customWidth="1"/>
    <col min="112" max="112" width="69.42578125" style="15" customWidth="1"/>
    <col min="113" max="113" width="16.7109375" style="15" customWidth="1"/>
    <col min="114" max="114" width="17" style="15" customWidth="1"/>
    <col min="115" max="115" width="12.85546875" style="15" customWidth="1"/>
    <col min="116" max="363" width="11.42578125" style="15" customWidth="1"/>
    <col min="364" max="364" width="12.7109375" style="15" customWidth="1"/>
    <col min="365" max="365" width="13.7109375" style="15" customWidth="1"/>
    <col min="366" max="366" width="16.42578125" style="15" customWidth="1"/>
    <col min="367" max="367" width="47.28515625" style="15" customWidth="1"/>
    <col min="368" max="368" width="69.42578125" style="15" customWidth="1"/>
    <col min="369" max="369" width="16.7109375" style="15" customWidth="1"/>
    <col min="370" max="370" width="17" style="15" customWidth="1"/>
    <col min="371" max="371" width="12.85546875" style="15" customWidth="1"/>
    <col min="372" max="619" width="11.42578125" style="15" customWidth="1"/>
    <col min="620" max="620" width="12.7109375" style="15" customWidth="1"/>
    <col min="621" max="621" width="13.7109375" style="15" customWidth="1"/>
    <col min="622" max="622" width="16.42578125" style="15" customWidth="1"/>
    <col min="623" max="623" width="47.28515625" style="15" customWidth="1"/>
    <col min="624" max="624" width="69.42578125" style="15" customWidth="1"/>
    <col min="625" max="625" width="16.7109375" style="15" customWidth="1"/>
    <col min="626" max="626" width="17" style="15" customWidth="1"/>
    <col min="627" max="627" width="12.85546875" style="15" customWidth="1"/>
    <col min="628" max="875" width="11.42578125" style="15" customWidth="1"/>
    <col min="876" max="876" width="12.7109375" style="15" customWidth="1"/>
    <col min="877" max="877" width="13.7109375" style="15" customWidth="1"/>
    <col min="878" max="878" width="16.42578125" style="15" customWidth="1"/>
    <col min="879" max="879" width="47.28515625" style="15" customWidth="1"/>
    <col min="880" max="880" width="69.42578125" style="15" customWidth="1"/>
    <col min="881" max="881" width="16.7109375" style="15" customWidth="1"/>
    <col min="882" max="882" width="17" style="15" customWidth="1"/>
    <col min="883" max="883" width="12.85546875" style="15" customWidth="1"/>
    <col min="884" max="1131" width="11.42578125" style="15" customWidth="1"/>
    <col min="1132" max="1132" width="12.7109375" style="15" customWidth="1"/>
    <col min="1133" max="1133" width="13.7109375" style="15" customWidth="1"/>
    <col min="1134" max="1134" width="16.42578125" style="15" customWidth="1"/>
    <col min="1135" max="1135" width="47.28515625" style="15" customWidth="1"/>
    <col min="1136" max="1136" width="69.42578125" style="15" customWidth="1"/>
    <col min="1137" max="1137" width="16.7109375" style="15" customWidth="1"/>
    <col min="1138" max="1138" width="17" style="15" customWidth="1"/>
    <col min="1139" max="1139" width="12.85546875" style="15" customWidth="1"/>
    <col min="1140" max="1387" width="11.42578125" style="15" customWidth="1"/>
    <col min="1388" max="1388" width="12.7109375" style="15" customWidth="1"/>
    <col min="1389" max="1389" width="13.7109375" style="15" customWidth="1"/>
    <col min="1390" max="1390" width="16.42578125" style="15" customWidth="1"/>
    <col min="1391" max="1391" width="47.28515625" style="15" customWidth="1"/>
    <col min="1392" max="1392" width="69.42578125" style="15" customWidth="1"/>
    <col min="1393" max="1393" width="16.7109375" style="15" customWidth="1"/>
    <col min="1394" max="1394" width="17" style="15" customWidth="1"/>
    <col min="1395" max="1395" width="12.85546875" style="15" customWidth="1"/>
    <col min="1396" max="1643" width="11.42578125" style="15" customWidth="1"/>
    <col min="1644" max="1644" width="12.7109375" style="15" customWidth="1"/>
    <col min="1645" max="1645" width="13.7109375" style="15" customWidth="1"/>
    <col min="1646" max="1646" width="16.42578125" style="15" customWidth="1"/>
    <col min="1647" max="1647" width="47.28515625" style="15" customWidth="1"/>
    <col min="1648" max="1648" width="69.42578125" style="15" customWidth="1"/>
    <col min="1649" max="1649" width="16.7109375" style="15" customWidth="1"/>
    <col min="1650" max="1650" width="17" style="15" customWidth="1"/>
    <col min="1651" max="1651" width="12.85546875" style="15" customWidth="1"/>
    <col min="1652" max="1899" width="11.42578125" style="15" customWidth="1"/>
    <col min="1900" max="1900" width="12.7109375" style="15" customWidth="1"/>
    <col min="1901" max="1901" width="13.7109375" style="15" customWidth="1"/>
    <col min="1902" max="1902" width="16.42578125" style="15" customWidth="1"/>
    <col min="1903" max="1903" width="47.28515625" style="15" customWidth="1"/>
    <col min="1904" max="1904" width="69.42578125" style="15" customWidth="1"/>
    <col min="1905" max="1905" width="16.7109375" style="15" customWidth="1"/>
    <col min="1906" max="1906" width="17" style="15" customWidth="1"/>
    <col min="1907" max="1907" width="12.85546875" style="15" customWidth="1"/>
    <col min="1908" max="2155" width="11.42578125" style="15" customWidth="1"/>
    <col min="2156" max="2156" width="12.7109375" style="15" customWidth="1"/>
    <col min="2157" max="2157" width="13.7109375" style="15" customWidth="1"/>
    <col min="2158" max="2158" width="16.42578125" style="15" customWidth="1"/>
    <col min="2159" max="2159" width="47.28515625" style="15" customWidth="1"/>
    <col min="2160" max="2160" width="69.42578125" style="15" customWidth="1"/>
    <col min="2161" max="2161" width="16.7109375" style="15" customWidth="1"/>
    <col min="2162" max="2162" width="17" style="15" customWidth="1"/>
    <col min="2163" max="2163" width="12.85546875" style="15" customWidth="1"/>
    <col min="2164" max="2411" width="11.42578125" style="15" customWidth="1"/>
    <col min="2412" max="2412" width="12.7109375" style="15" customWidth="1"/>
    <col min="2413" max="2413" width="13.7109375" style="15" customWidth="1"/>
    <col min="2414" max="2414" width="16.42578125" style="15" customWidth="1"/>
    <col min="2415" max="2415" width="47.28515625" style="15" customWidth="1"/>
    <col min="2416" max="2416" width="69.42578125" style="15" customWidth="1"/>
    <col min="2417" max="2417" width="16.7109375" style="15" customWidth="1"/>
    <col min="2418" max="2418" width="17" style="15" customWidth="1"/>
    <col min="2419" max="2419" width="12.85546875" style="15" customWidth="1"/>
    <col min="2420" max="2667" width="11.42578125" style="15" customWidth="1"/>
    <col min="2668" max="2668" width="12.7109375" style="15" customWidth="1"/>
    <col min="2669" max="2669" width="13.7109375" style="15" customWidth="1"/>
    <col min="2670" max="2670" width="16.42578125" style="15" customWidth="1"/>
    <col min="2671" max="2671" width="47.28515625" style="15" customWidth="1"/>
    <col min="2672" max="2672" width="69.42578125" style="15" customWidth="1"/>
    <col min="2673" max="2673" width="16.7109375" style="15" customWidth="1"/>
    <col min="2674" max="2674" width="17" style="15" customWidth="1"/>
    <col min="2675" max="2675" width="12.85546875" style="15" customWidth="1"/>
    <col min="2676" max="2923" width="11.42578125" style="15" customWidth="1"/>
    <col min="2924" max="2924" width="12.7109375" style="15" customWidth="1"/>
    <col min="2925" max="2925" width="13.7109375" style="15" customWidth="1"/>
    <col min="2926" max="2926" width="16.42578125" style="15" customWidth="1"/>
    <col min="2927" max="2927" width="47.28515625" style="15" customWidth="1"/>
    <col min="2928" max="2928" width="69.42578125" style="15" customWidth="1"/>
    <col min="2929" max="2929" width="16.7109375" style="15" customWidth="1"/>
    <col min="2930" max="2930" width="17" style="15" customWidth="1"/>
    <col min="2931" max="2931" width="12.85546875" style="15" customWidth="1"/>
    <col min="2932" max="3179" width="11.42578125" style="15" customWidth="1"/>
    <col min="3180" max="3180" width="12.7109375" style="15" customWidth="1"/>
    <col min="3181" max="3181" width="13.7109375" style="15" customWidth="1"/>
    <col min="3182" max="3182" width="16.42578125" style="15" customWidth="1"/>
    <col min="3183" max="3183" width="47.28515625" style="15" customWidth="1"/>
    <col min="3184" max="3184" width="69.42578125" style="15" customWidth="1"/>
    <col min="3185" max="3185" width="16.7109375" style="15" customWidth="1"/>
    <col min="3186" max="3186" width="17" style="15" customWidth="1"/>
    <col min="3187" max="3187" width="12.85546875" style="15" customWidth="1"/>
    <col min="3188" max="3435" width="11.42578125" style="15" customWidth="1"/>
    <col min="3436" max="3436" width="12.7109375" style="15" customWidth="1"/>
    <col min="3437" max="3437" width="13.7109375" style="15" customWidth="1"/>
    <col min="3438" max="3438" width="16.42578125" style="15" customWidth="1"/>
    <col min="3439" max="3439" width="47.28515625" style="15" customWidth="1"/>
    <col min="3440" max="3440" width="69.42578125" style="15" customWidth="1"/>
    <col min="3441" max="3441" width="16.7109375" style="15" customWidth="1"/>
    <col min="3442" max="3442" width="17" style="15" customWidth="1"/>
    <col min="3443" max="3443" width="12.85546875" style="15" customWidth="1"/>
    <col min="3444" max="3691" width="11.42578125" style="15" customWidth="1"/>
    <col min="3692" max="3692" width="12.7109375" style="15" customWidth="1"/>
    <col min="3693" max="3693" width="13.7109375" style="15" customWidth="1"/>
    <col min="3694" max="3694" width="16.42578125" style="15" customWidth="1"/>
    <col min="3695" max="3695" width="47.28515625" style="15" customWidth="1"/>
    <col min="3696" max="3696" width="69.42578125" style="15" customWidth="1"/>
    <col min="3697" max="3697" width="16.7109375" style="15" customWidth="1"/>
    <col min="3698" max="3698" width="17" style="15" customWidth="1"/>
    <col min="3699" max="3699" width="12.85546875" style="15" customWidth="1"/>
    <col min="3700" max="3947" width="11.42578125" style="15" customWidth="1"/>
    <col min="3948" max="3948" width="12.7109375" style="15" customWidth="1"/>
    <col min="3949" max="3949" width="13.7109375" style="15" customWidth="1"/>
    <col min="3950" max="3950" width="16.42578125" style="15" customWidth="1"/>
    <col min="3951" max="3951" width="47.28515625" style="15" customWidth="1"/>
    <col min="3952" max="3952" width="69.42578125" style="15" customWidth="1"/>
    <col min="3953" max="3953" width="16.7109375" style="15" customWidth="1"/>
    <col min="3954" max="3954" width="17" style="15" customWidth="1"/>
    <col min="3955" max="3955" width="12.85546875" style="15" customWidth="1"/>
    <col min="3956" max="4203" width="11.42578125" style="15" customWidth="1"/>
    <col min="4204" max="4204" width="12.7109375" style="15" customWidth="1"/>
    <col min="4205" max="4205" width="13.7109375" style="15" customWidth="1"/>
    <col min="4206" max="4206" width="16.42578125" style="15" customWidth="1"/>
    <col min="4207" max="4207" width="47.28515625" style="15" customWidth="1"/>
    <col min="4208" max="4208" width="69.42578125" style="15" customWidth="1"/>
    <col min="4209" max="4209" width="16.7109375" style="15" customWidth="1"/>
    <col min="4210" max="4210" width="17" style="15" customWidth="1"/>
    <col min="4211" max="4211" width="12.85546875" style="15" customWidth="1"/>
    <col min="4212" max="4459" width="11.42578125" style="15" customWidth="1"/>
    <col min="4460" max="4460" width="12.7109375" style="15" customWidth="1"/>
    <col min="4461" max="4461" width="13.7109375" style="15" customWidth="1"/>
    <col min="4462" max="4462" width="16.42578125" style="15" customWidth="1"/>
    <col min="4463" max="4463" width="47.28515625" style="15" customWidth="1"/>
    <col min="4464" max="4464" width="69.42578125" style="15" customWidth="1"/>
    <col min="4465" max="4465" width="16.7109375" style="15" customWidth="1"/>
    <col min="4466" max="4466" width="17" style="15" customWidth="1"/>
    <col min="4467" max="4467" width="12.85546875" style="15" customWidth="1"/>
    <col min="4468" max="4715" width="11.42578125" style="15" customWidth="1"/>
    <col min="4716" max="4716" width="12.7109375" style="15" customWidth="1"/>
    <col min="4717" max="4717" width="13.7109375" style="15" customWidth="1"/>
    <col min="4718" max="4718" width="16.42578125" style="15" customWidth="1"/>
    <col min="4719" max="4719" width="47.28515625" style="15" customWidth="1"/>
    <col min="4720" max="4720" width="69.42578125" style="15" customWidth="1"/>
    <col min="4721" max="4721" width="16.7109375" style="15" customWidth="1"/>
    <col min="4722" max="4722" width="17" style="15" customWidth="1"/>
    <col min="4723" max="4723" width="12.85546875" style="15" customWidth="1"/>
    <col min="4724" max="4971" width="11.42578125" style="15" customWidth="1"/>
    <col min="4972" max="4972" width="12.7109375" style="15" customWidth="1"/>
    <col min="4973" max="4973" width="13.7109375" style="15" customWidth="1"/>
    <col min="4974" max="4974" width="16.42578125" style="15" customWidth="1"/>
    <col min="4975" max="4975" width="47.28515625" style="15" customWidth="1"/>
    <col min="4976" max="4976" width="69.42578125" style="15" customWidth="1"/>
    <col min="4977" max="4977" width="16.7109375" style="15" customWidth="1"/>
    <col min="4978" max="4978" width="17" style="15" customWidth="1"/>
    <col min="4979" max="4979" width="12.85546875" style="15" customWidth="1"/>
    <col min="4980" max="5227" width="11.42578125" style="15" customWidth="1"/>
    <col min="5228" max="5228" width="12.7109375" style="15" customWidth="1"/>
    <col min="5229" max="5229" width="13.7109375" style="15" customWidth="1"/>
    <col min="5230" max="5230" width="16.42578125" style="15" customWidth="1"/>
    <col min="5231" max="5231" width="47.28515625" style="15" customWidth="1"/>
    <col min="5232" max="5232" width="69.42578125" style="15" customWidth="1"/>
    <col min="5233" max="5233" width="16.7109375" style="15" customWidth="1"/>
    <col min="5234" max="5234" width="17" style="15" customWidth="1"/>
    <col min="5235" max="5235" width="12.85546875" style="15" customWidth="1"/>
    <col min="5236" max="5483" width="11.42578125" style="15" customWidth="1"/>
    <col min="5484" max="5484" width="12.7109375" style="15" customWidth="1"/>
    <col min="5485" max="5485" width="13.7109375" style="15" customWidth="1"/>
    <col min="5486" max="5486" width="16.42578125" style="15" customWidth="1"/>
    <col min="5487" max="5487" width="47.28515625" style="15" customWidth="1"/>
    <col min="5488" max="5488" width="69.42578125" style="15" customWidth="1"/>
    <col min="5489" max="5489" width="16.7109375" style="15" customWidth="1"/>
    <col min="5490" max="5490" width="17" style="15" customWidth="1"/>
    <col min="5491" max="5491" width="12.85546875" style="15" customWidth="1"/>
    <col min="5492" max="5739" width="11.42578125" style="15" customWidth="1"/>
    <col min="5740" max="5740" width="12.7109375" style="15" customWidth="1"/>
    <col min="5741" max="5741" width="13.7109375" style="15" customWidth="1"/>
    <col min="5742" max="5742" width="16.42578125" style="15" customWidth="1"/>
    <col min="5743" max="5743" width="47.28515625" style="15" customWidth="1"/>
    <col min="5744" max="5744" width="69.42578125" style="15" customWidth="1"/>
    <col min="5745" max="5745" width="16.7109375" style="15" customWidth="1"/>
    <col min="5746" max="5746" width="17" style="15" customWidth="1"/>
    <col min="5747" max="5747" width="12.85546875" style="15" customWidth="1"/>
    <col min="5748" max="5995" width="11.42578125" style="15" customWidth="1"/>
    <col min="5996" max="5996" width="12.7109375" style="15" customWidth="1"/>
    <col min="5997" max="5997" width="13.7109375" style="15" customWidth="1"/>
    <col min="5998" max="5998" width="16.42578125" style="15" customWidth="1"/>
    <col min="5999" max="5999" width="47.28515625" style="15" customWidth="1"/>
    <col min="6000" max="6000" width="69.42578125" style="15" customWidth="1"/>
    <col min="6001" max="6001" width="16.7109375" style="15" customWidth="1"/>
    <col min="6002" max="6002" width="17" style="15" customWidth="1"/>
    <col min="6003" max="6003" width="12.85546875" style="15" customWidth="1"/>
    <col min="6004" max="6251" width="11.42578125" style="15" customWidth="1"/>
    <col min="6252" max="6252" width="12.7109375" style="15" customWidth="1"/>
    <col min="6253" max="6253" width="13.7109375" style="15" customWidth="1"/>
    <col min="6254" max="6254" width="16.42578125" style="15" customWidth="1"/>
    <col min="6255" max="6255" width="47.28515625" style="15" customWidth="1"/>
    <col min="6256" max="6256" width="69.42578125" style="15" customWidth="1"/>
    <col min="6257" max="6257" width="16.7109375" style="15" customWidth="1"/>
    <col min="6258" max="6258" width="17" style="15" customWidth="1"/>
    <col min="6259" max="6259" width="12.85546875" style="15" customWidth="1"/>
    <col min="6260" max="6507" width="11.42578125" style="15" customWidth="1"/>
    <col min="6508" max="6508" width="12.7109375" style="15" customWidth="1"/>
    <col min="6509" max="6509" width="13.7109375" style="15" customWidth="1"/>
    <col min="6510" max="6510" width="16.42578125" style="15" customWidth="1"/>
    <col min="6511" max="6511" width="47.28515625" style="15" customWidth="1"/>
    <col min="6512" max="6512" width="69.42578125" style="15" customWidth="1"/>
    <col min="6513" max="6513" width="16.7109375" style="15" customWidth="1"/>
    <col min="6514" max="6514" width="17" style="15" customWidth="1"/>
    <col min="6515" max="6515" width="12.85546875" style="15" customWidth="1"/>
    <col min="6516" max="6763" width="11.42578125" style="15" customWidth="1"/>
    <col min="6764" max="6764" width="12.7109375" style="15" customWidth="1"/>
    <col min="6765" max="6765" width="13.7109375" style="15" customWidth="1"/>
    <col min="6766" max="6766" width="16.42578125" style="15" customWidth="1"/>
    <col min="6767" max="6767" width="47.28515625" style="15" customWidth="1"/>
    <col min="6768" max="6768" width="69.42578125" style="15" customWidth="1"/>
    <col min="6769" max="6769" width="16.7109375" style="15" customWidth="1"/>
    <col min="6770" max="6770" width="17" style="15" customWidth="1"/>
    <col min="6771" max="6771" width="12.85546875" style="15" customWidth="1"/>
    <col min="6772" max="7019" width="11.42578125" style="15" customWidth="1"/>
    <col min="7020" max="7020" width="12.7109375" style="15" customWidth="1"/>
    <col min="7021" max="7021" width="13.7109375" style="15" customWidth="1"/>
    <col min="7022" max="7022" width="16.42578125" style="15" customWidth="1"/>
    <col min="7023" max="7023" width="47.28515625" style="15" customWidth="1"/>
    <col min="7024" max="7024" width="69.42578125" style="15" customWidth="1"/>
    <col min="7025" max="7025" width="16.7109375" style="15" customWidth="1"/>
    <col min="7026" max="7026" width="17" style="15" customWidth="1"/>
    <col min="7027" max="7027" width="12.85546875" style="15" customWidth="1"/>
    <col min="7028" max="7275" width="11.42578125" style="15" customWidth="1"/>
    <col min="7276" max="7276" width="12.7109375" style="15" customWidth="1"/>
    <col min="7277" max="7277" width="13.7109375" style="15" customWidth="1"/>
    <col min="7278" max="7278" width="16.42578125" style="15" customWidth="1"/>
    <col min="7279" max="7279" width="47.28515625" style="15" customWidth="1"/>
    <col min="7280" max="7280" width="69.42578125" style="15" customWidth="1"/>
    <col min="7281" max="7281" width="16.7109375" style="15" customWidth="1"/>
    <col min="7282" max="7282" width="17" style="15" customWidth="1"/>
    <col min="7283" max="7283" width="12.85546875" style="15" customWidth="1"/>
    <col min="7284" max="7531" width="11.42578125" style="15" customWidth="1"/>
    <col min="7532" max="7532" width="12.7109375" style="15" customWidth="1"/>
    <col min="7533" max="7533" width="13.7109375" style="15" customWidth="1"/>
    <col min="7534" max="7534" width="16.42578125" style="15" customWidth="1"/>
    <col min="7535" max="7535" width="47.28515625" style="15" customWidth="1"/>
    <col min="7536" max="7536" width="69.42578125" style="15" customWidth="1"/>
    <col min="7537" max="7537" width="16.7109375" style="15" customWidth="1"/>
    <col min="7538" max="7538" width="17" style="15" customWidth="1"/>
    <col min="7539" max="7539" width="12.85546875" style="15" customWidth="1"/>
    <col min="7540" max="7787" width="11.42578125" style="15" customWidth="1"/>
    <col min="7788" max="7788" width="12.7109375" style="15" customWidth="1"/>
    <col min="7789" max="7789" width="13.7109375" style="15" customWidth="1"/>
    <col min="7790" max="7790" width="16.42578125" style="15" customWidth="1"/>
    <col min="7791" max="7791" width="47.28515625" style="15" customWidth="1"/>
    <col min="7792" max="7792" width="69.42578125" style="15" customWidth="1"/>
    <col min="7793" max="7793" width="16.7109375" style="15" customWidth="1"/>
    <col min="7794" max="7794" width="17" style="15" customWidth="1"/>
    <col min="7795" max="7795" width="12.85546875" style="15" customWidth="1"/>
    <col min="7796" max="8043" width="11.42578125" style="15" customWidth="1"/>
    <col min="8044" max="8044" width="12.7109375" style="15" customWidth="1"/>
    <col min="8045" max="8045" width="13.7109375" style="15" customWidth="1"/>
    <col min="8046" max="8046" width="16.42578125" style="15" customWidth="1"/>
    <col min="8047" max="8047" width="47.28515625" style="15" customWidth="1"/>
    <col min="8048" max="8048" width="69.42578125" style="15" customWidth="1"/>
    <col min="8049" max="8049" width="16.7109375" style="15" customWidth="1"/>
    <col min="8050" max="8050" width="17" style="15" customWidth="1"/>
    <col min="8051" max="8051" width="12.85546875" style="15" customWidth="1"/>
    <col min="8052" max="8299" width="11.42578125" style="15" customWidth="1"/>
    <col min="8300" max="8300" width="12.7109375" style="15" customWidth="1"/>
    <col min="8301" max="8301" width="13.7109375" style="15" customWidth="1"/>
    <col min="8302" max="8302" width="16.42578125" style="15" customWidth="1"/>
    <col min="8303" max="8303" width="47.28515625" style="15" customWidth="1"/>
    <col min="8304" max="8304" width="69.42578125" style="15" customWidth="1"/>
    <col min="8305" max="8305" width="16.7109375" style="15" customWidth="1"/>
    <col min="8306" max="8306" width="17" style="15" customWidth="1"/>
    <col min="8307" max="8307" width="12.85546875" style="15" customWidth="1"/>
    <col min="8308" max="8555" width="11.42578125" style="15" customWidth="1"/>
    <col min="8556" max="8556" width="12.7109375" style="15" customWidth="1"/>
    <col min="8557" max="8557" width="13.7109375" style="15" customWidth="1"/>
    <col min="8558" max="8558" width="16.42578125" style="15" customWidth="1"/>
    <col min="8559" max="8559" width="47.28515625" style="15" customWidth="1"/>
    <col min="8560" max="8560" width="69.42578125" style="15" customWidth="1"/>
    <col min="8561" max="8561" width="16.7109375" style="15" customWidth="1"/>
    <col min="8562" max="8562" width="17" style="15" customWidth="1"/>
    <col min="8563" max="8563" width="12.85546875" style="15" customWidth="1"/>
    <col min="8564" max="8811" width="11.42578125" style="15" customWidth="1"/>
    <col min="8812" max="8812" width="12.7109375" style="15" customWidth="1"/>
    <col min="8813" max="8813" width="13.7109375" style="15" customWidth="1"/>
    <col min="8814" max="8814" width="16.42578125" style="15" customWidth="1"/>
    <col min="8815" max="8815" width="47.28515625" style="15" customWidth="1"/>
    <col min="8816" max="8816" width="69.42578125" style="15" customWidth="1"/>
    <col min="8817" max="8817" width="16.7109375" style="15" customWidth="1"/>
    <col min="8818" max="8818" width="17" style="15" customWidth="1"/>
    <col min="8819" max="8819" width="12.85546875" style="15" customWidth="1"/>
    <col min="8820" max="9067" width="11.42578125" style="15" customWidth="1"/>
    <col min="9068" max="9068" width="12.7109375" style="15" customWidth="1"/>
    <col min="9069" max="9069" width="13.7109375" style="15" customWidth="1"/>
    <col min="9070" max="9070" width="16.42578125" style="15" customWidth="1"/>
    <col min="9071" max="9071" width="47.28515625" style="15" customWidth="1"/>
    <col min="9072" max="9072" width="69.42578125" style="15" customWidth="1"/>
    <col min="9073" max="9073" width="16.7109375" style="15" customWidth="1"/>
    <col min="9074" max="9074" width="17" style="15" customWidth="1"/>
    <col min="9075" max="9075" width="12.85546875" style="15" customWidth="1"/>
    <col min="9076" max="9323" width="11.42578125" style="15" customWidth="1"/>
    <col min="9324" max="9324" width="12.7109375" style="15" customWidth="1"/>
    <col min="9325" max="9325" width="13.7109375" style="15" customWidth="1"/>
    <col min="9326" max="9326" width="16.42578125" style="15" customWidth="1"/>
    <col min="9327" max="9327" width="47.28515625" style="15" customWidth="1"/>
    <col min="9328" max="9328" width="69.42578125" style="15" customWidth="1"/>
    <col min="9329" max="9329" width="16.7109375" style="15" customWidth="1"/>
    <col min="9330" max="9330" width="17" style="15" customWidth="1"/>
    <col min="9331" max="9331" width="12.85546875" style="15" customWidth="1"/>
    <col min="9332" max="9579" width="11.42578125" style="15" customWidth="1"/>
    <col min="9580" max="9580" width="12.7109375" style="15" customWidth="1"/>
    <col min="9581" max="9581" width="13.7109375" style="15" customWidth="1"/>
    <col min="9582" max="9582" width="16.42578125" style="15" customWidth="1"/>
    <col min="9583" max="9583" width="47.28515625" style="15" customWidth="1"/>
    <col min="9584" max="9584" width="69.42578125" style="15" customWidth="1"/>
    <col min="9585" max="9585" width="16.7109375" style="15" customWidth="1"/>
    <col min="9586" max="9586" width="17" style="15" customWidth="1"/>
    <col min="9587" max="9587" width="12.85546875" style="15" customWidth="1"/>
    <col min="9588" max="9835" width="11.42578125" style="15" customWidth="1"/>
    <col min="9836" max="9836" width="12.7109375" style="15" customWidth="1"/>
    <col min="9837" max="9837" width="13.7109375" style="15" customWidth="1"/>
    <col min="9838" max="9838" width="16.42578125" style="15" customWidth="1"/>
    <col min="9839" max="9839" width="47.28515625" style="15" customWidth="1"/>
    <col min="9840" max="9840" width="69.42578125" style="15" customWidth="1"/>
    <col min="9841" max="9841" width="16.7109375" style="15" customWidth="1"/>
    <col min="9842" max="9842" width="17" style="15" customWidth="1"/>
    <col min="9843" max="9843" width="12.85546875" style="15" customWidth="1"/>
    <col min="9844" max="10091" width="11.42578125" style="15" customWidth="1"/>
    <col min="10092" max="10092" width="12.7109375" style="15" customWidth="1"/>
    <col min="10093" max="10093" width="13.7109375" style="15" customWidth="1"/>
    <col min="10094" max="10094" width="16.42578125" style="15" customWidth="1"/>
    <col min="10095" max="10095" width="47.28515625" style="15" customWidth="1"/>
    <col min="10096" max="10096" width="69.42578125" style="15" customWidth="1"/>
    <col min="10097" max="10097" width="16.7109375" style="15" customWidth="1"/>
    <col min="10098" max="10098" width="17" style="15" customWidth="1"/>
    <col min="10099" max="10099" width="12.85546875" style="15" customWidth="1"/>
    <col min="10100" max="10347" width="11.42578125" style="15" customWidth="1"/>
    <col min="10348" max="10348" width="12.7109375" style="15" customWidth="1"/>
    <col min="10349" max="10349" width="13.7109375" style="15" customWidth="1"/>
    <col min="10350" max="10350" width="16.42578125" style="15" customWidth="1"/>
    <col min="10351" max="10351" width="47.28515625" style="15" customWidth="1"/>
    <col min="10352" max="10352" width="69.42578125" style="15" customWidth="1"/>
    <col min="10353" max="10353" width="16.7109375" style="15" customWidth="1"/>
    <col min="10354" max="10354" width="17" style="15" customWidth="1"/>
    <col min="10355" max="10355" width="12.85546875" style="15" customWidth="1"/>
    <col min="10356" max="10603" width="11.42578125" style="15" customWidth="1"/>
    <col min="10604" max="10604" width="12.7109375" style="15" customWidth="1"/>
    <col min="10605" max="10605" width="13.7109375" style="15" customWidth="1"/>
    <col min="10606" max="10606" width="16.42578125" style="15" customWidth="1"/>
    <col min="10607" max="10607" width="47.28515625" style="15" customWidth="1"/>
    <col min="10608" max="10608" width="69.42578125" style="15" customWidth="1"/>
    <col min="10609" max="10609" width="16.7109375" style="15" customWidth="1"/>
    <col min="10610" max="10610" width="17" style="15" customWidth="1"/>
    <col min="10611" max="10611" width="12.85546875" style="15" customWidth="1"/>
    <col min="10612" max="10859" width="11.42578125" style="15" customWidth="1"/>
    <col min="10860" max="10860" width="12.7109375" style="15" customWidth="1"/>
    <col min="10861" max="10861" width="13.7109375" style="15" customWidth="1"/>
    <col min="10862" max="10862" width="16.42578125" style="15" customWidth="1"/>
    <col min="10863" max="10863" width="47.28515625" style="15" customWidth="1"/>
    <col min="10864" max="10864" width="69.42578125" style="15" customWidth="1"/>
    <col min="10865" max="10865" width="16.7109375" style="15" customWidth="1"/>
    <col min="10866" max="10866" width="17" style="15" customWidth="1"/>
    <col min="10867" max="10867" width="12.85546875" style="15" customWidth="1"/>
    <col min="10868" max="11115" width="11.42578125" style="15" customWidth="1"/>
    <col min="11116" max="11116" width="12.7109375" style="15" customWidth="1"/>
    <col min="11117" max="11117" width="13.7109375" style="15" customWidth="1"/>
    <col min="11118" max="11118" width="16.42578125" style="15" customWidth="1"/>
    <col min="11119" max="11119" width="47.28515625" style="15" customWidth="1"/>
    <col min="11120" max="11120" width="69.42578125" style="15" customWidth="1"/>
    <col min="11121" max="11121" width="16.7109375" style="15" customWidth="1"/>
    <col min="11122" max="11122" width="17" style="15" customWidth="1"/>
    <col min="11123" max="11123" width="12.85546875" style="15" customWidth="1"/>
    <col min="11124" max="11371" width="11.42578125" style="15" customWidth="1"/>
    <col min="11372" max="11372" width="12.7109375" style="15" customWidth="1"/>
    <col min="11373" max="11373" width="13.7109375" style="15" customWidth="1"/>
    <col min="11374" max="11374" width="16.42578125" style="15" customWidth="1"/>
    <col min="11375" max="11375" width="47.28515625" style="15" customWidth="1"/>
    <col min="11376" max="11376" width="69.42578125" style="15" customWidth="1"/>
    <col min="11377" max="11377" width="16.7109375" style="15" customWidth="1"/>
    <col min="11378" max="11378" width="17" style="15" customWidth="1"/>
    <col min="11379" max="11379" width="12.85546875" style="15" customWidth="1"/>
    <col min="11380" max="11627" width="11.42578125" style="15" customWidth="1"/>
    <col min="11628" max="11628" width="12.7109375" style="15" customWidth="1"/>
    <col min="11629" max="11629" width="13.7109375" style="15" customWidth="1"/>
    <col min="11630" max="11630" width="16.42578125" style="15" customWidth="1"/>
    <col min="11631" max="11631" width="47.28515625" style="15" customWidth="1"/>
    <col min="11632" max="11632" width="69.42578125" style="15" customWidth="1"/>
    <col min="11633" max="11633" width="16.7109375" style="15" customWidth="1"/>
    <col min="11634" max="11634" width="17" style="15" customWidth="1"/>
    <col min="11635" max="11635" width="12.85546875" style="15" customWidth="1"/>
    <col min="11636" max="11883" width="11.42578125" style="15" customWidth="1"/>
    <col min="11884" max="11884" width="12.7109375" style="15" customWidth="1"/>
    <col min="11885" max="11885" width="13.7109375" style="15" customWidth="1"/>
    <col min="11886" max="11886" width="16.42578125" style="15" customWidth="1"/>
    <col min="11887" max="11887" width="47.28515625" style="15" customWidth="1"/>
    <col min="11888" max="11888" width="69.42578125" style="15" customWidth="1"/>
    <col min="11889" max="11889" width="16.7109375" style="15" customWidth="1"/>
    <col min="11890" max="11890" width="17" style="15" customWidth="1"/>
    <col min="11891" max="11891" width="12.85546875" style="15" customWidth="1"/>
    <col min="11892" max="12139" width="11.42578125" style="15" customWidth="1"/>
    <col min="12140" max="12140" width="12.7109375" style="15" customWidth="1"/>
    <col min="12141" max="12141" width="13.7109375" style="15" customWidth="1"/>
    <col min="12142" max="12142" width="16.42578125" style="15" customWidth="1"/>
    <col min="12143" max="12143" width="47.28515625" style="15" customWidth="1"/>
    <col min="12144" max="12144" width="69.42578125" style="15" customWidth="1"/>
    <col min="12145" max="12145" width="16.7109375" style="15" customWidth="1"/>
    <col min="12146" max="12146" width="17" style="15" customWidth="1"/>
    <col min="12147" max="12147" width="12.85546875" style="15" customWidth="1"/>
    <col min="12148" max="12395" width="11.42578125" style="15" customWidth="1"/>
    <col min="12396" max="12396" width="12.7109375" style="15" customWidth="1"/>
    <col min="12397" max="12397" width="13.7109375" style="15" customWidth="1"/>
    <col min="12398" max="12398" width="16.42578125" style="15" customWidth="1"/>
    <col min="12399" max="12399" width="47.28515625" style="15" customWidth="1"/>
    <col min="12400" max="12400" width="69.42578125" style="15" customWidth="1"/>
    <col min="12401" max="12401" width="16.7109375" style="15" customWidth="1"/>
    <col min="12402" max="12402" width="17" style="15" customWidth="1"/>
    <col min="12403" max="12403" width="12.85546875" style="15" customWidth="1"/>
    <col min="12404" max="12651" width="11.42578125" style="15" customWidth="1"/>
    <col min="12652" max="12652" width="12.7109375" style="15" customWidth="1"/>
    <col min="12653" max="12653" width="13.7109375" style="15" customWidth="1"/>
    <col min="12654" max="12654" width="16.42578125" style="15" customWidth="1"/>
    <col min="12655" max="12655" width="47.28515625" style="15" customWidth="1"/>
    <col min="12656" max="12656" width="69.42578125" style="15" customWidth="1"/>
    <col min="12657" max="12657" width="16.7109375" style="15" customWidth="1"/>
    <col min="12658" max="12658" width="17" style="15" customWidth="1"/>
    <col min="12659" max="12659" width="12.85546875" style="15" customWidth="1"/>
    <col min="12660" max="12907" width="11.42578125" style="15" customWidth="1"/>
    <col min="12908" max="12908" width="12.7109375" style="15" customWidth="1"/>
    <col min="12909" max="12909" width="13.7109375" style="15" customWidth="1"/>
    <col min="12910" max="12910" width="16.42578125" style="15" customWidth="1"/>
    <col min="12911" max="12911" width="47.28515625" style="15" customWidth="1"/>
    <col min="12912" max="12912" width="69.42578125" style="15" customWidth="1"/>
    <col min="12913" max="12913" width="16.7109375" style="15" customWidth="1"/>
    <col min="12914" max="12914" width="17" style="15" customWidth="1"/>
    <col min="12915" max="12915" width="12.85546875" style="15" customWidth="1"/>
    <col min="12916" max="13163" width="11.42578125" style="15" customWidth="1"/>
    <col min="13164" max="13164" width="12.7109375" style="15" customWidth="1"/>
    <col min="13165" max="13165" width="13.7109375" style="15" customWidth="1"/>
    <col min="13166" max="13166" width="16.42578125" style="15" customWidth="1"/>
    <col min="13167" max="13167" width="47.28515625" style="15" customWidth="1"/>
    <col min="13168" max="13168" width="69.42578125" style="15" customWidth="1"/>
    <col min="13169" max="13169" width="16.7109375" style="15" customWidth="1"/>
    <col min="13170" max="13170" width="17" style="15" customWidth="1"/>
    <col min="13171" max="13171" width="12.85546875" style="15" customWidth="1"/>
    <col min="13172" max="13419" width="11.42578125" style="15" customWidth="1"/>
    <col min="13420" max="13420" width="12.7109375" style="15" customWidth="1"/>
    <col min="13421" max="13421" width="13.7109375" style="15" customWidth="1"/>
    <col min="13422" max="13422" width="16.42578125" style="15" customWidth="1"/>
    <col min="13423" max="13423" width="47.28515625" style="15" customWidth="1"/>
    <col min="13424" max="13424" width="69.42578125" style="15" customWidth="1"/>
    <col min="13425" max="13425" width="16.7109375" style="15" customWidth="1"/>
    <col min="13426" max="13426" width="17" style="15" customWidth="1"/>
    <col min="13427" max="13427" width="12.85546875" style="15" customWidth="1"/>
    <col min="13428" max="13675" width="11.42578125" style="15" customWidth="1"/>
    <col min="13676" max="13676" width="12.7109375" style="15" customWidth="1"/>
    <col min="13677" max="13677" width="13.7109375" style="15" customWidth="1"/>
    <col min="13678" max="13678" width="16.42578125" style="15" customWidth="1"/>
    <col min="13679" max="13679" width="47.28515625" style="15" customWidth="1"/>
    <col min="13680" max="13680" width="69.42578125" style="15" customWidth="1"/>
    <col min="13681" max="13681" width="16.7109375" style="15" customWidth="1"/>
    <col min="13682" max="13682" width="17" style="15" customWidth="1"/>
    <col min="13683" max="13683" width="12.85546875" style="15" customWidth="1"/>
    <col min="13684" max="13931" width="11.42578125" style="15" customWidth="1"/>
    <col min="13932" max="13932" width="12.7109375" style="15" customWidth="1"/>
    <col min="13933" max="13933" width="13.7109375" style="15" customWidth="1"/>
    <col min="13934" max="13934" width="16.42578125" style="15" customWidth="1"/>
    <col min="13935" max="13935" width="47.28515625" style="15" customWidth="1"/>
    <col min="13936" max="13936" width="69.42578125" style="15" customWidth="1"/>
    <col min="13937" max="13937" width="16.7109375" style="15" customWidth="1"/>
    <col min="13938" max="13938" width="17" style="15" customWidth="1"/>
    <col min="13939" max="13939" width="12.85546875" style="15" customWidth="1"/>
    <col min="13940" max="14187" width="11.42578125" style="15" customWidth="1"/>
    <col min="14188" max="14188" width="12.7109375" style="15" customWidth="1"/>
    <col min="14189" max="14189" width="13.7109375" style="15" customWidth="1"/>
    <col min="14190" max="14190" width="16.42578125" style="15" customWidth="1"/>
    <col min="14191" max="14191" width="47.28515625" style="15" customWidth="1"/>
    <col min="14192" max="14192" width="69.42578125" style="15" customWidth="1"/>
    <col min="14193" max="14193" width="16.7109375" style="15" customWidth="1"/>
    <col min="14194" max="14194" width="17" style="15" customWidth="1"/>
    <col min="14195" max="14195" width="12.85546875" style="15" customWidth="1"/>
    <col min="14196" max="14443" width="11.42578125" style="15" customWidth="1"/>
    <col min="14444" max="14444" width="12.7109375" style="15" customWidth="1"/>
    <col min="14445" max="14445" width="13.7109375" style="15" customWidth="1"/>
    <col min="14446" max="14446" width="16.42578125" style="15" customWidth="1"/>
    <col min="14447" max="14447" width="47.28515625" style="15" customWidth="1"/>
    <col min="14448" max="14448" width="69.42578125" style="15" customWidth="1"/>
    <col min="14449" max="14449" width="16.7109375" style="15" customWidth="1"/>
    <col min="14450" max="14450" width="17" style="15" customWidth="1"/>
    <col min="14451" max="14451" width="12.85546875" style="15" customWidth="1"/>
    <col min="14452" max="14699" width="11.42578125" style="15" customWidth="1"/>
    <col min="14700" max="14700" width="12.7109375" style="15" customWidth="1"/>
    <col min="14701" max="14701" width="13.7109375" style="15" customWidth="1"/>
    <col min="14702" max="14702" width="16.42578125" style="15" customWidth="1"/>
    <col min="14703" max="14703" width="47.28515625" style="15" customWidth="1"/>
    <col min="14704" max="14704" width="69.42578125" style="15" customWidth="1"/>
    <col min="14705" max="14705" width="16.7109375" style="15" customWidth="1"/>
    <col min="14706" max="14706" width="17" style="15" customWidth="1"/>
    <col min="14707" max="14707" width="12.85546875" style="15" customWidth="1"/>
    <col min="14708" max="14955" width="11.42578125" style="15" customWidth="1"/>
    <col min="14956" max="14956" width="12.7109375" style="15" customWidth="1"/>
    <col min="14957" max="14957" width="13.7109375" style="15" customWidth="1"/>
    <col min="14958" max="14958" width="16.42578125" style="15" customWidth="1"/>
    <col min="14959" max="14959" width="47.28515625" style="15" customWidth="1"/>
    <col min="14960" max="14960" width="69.42578125" style="15" customWidth="1"/>
    <col min="14961" max="14961" width="16.7109375" style="15" customWidth="1"/>
    <col min="14962" max="14962" width="17" style="15" customWidth="1"/>
    <col min="14963" max="14963" width="12.85546875" style="15" customWidth="1"/>
    <col min="14964" max="15211" width="11.42578125" style="15" customWidth="1"/>
    <col min="15212" max="15212" width="12.7109375" style="15" customWidth="1"/>
    <col min="15213" max="15213" width="13.7109375" style="15" customWidth="1"/>
    <col min="15214" max="15214" width="16.42578125" style="15" customWidth="1"/>
    <col min="15215" max="15215" width="47.28515625" style="15" customWidth="1"/>
    <col min="15216" max="15216" width="69.42578125" style="15" customWidth="1"/>
    <col min="15217" max="15217" width="16.7109375" style="15" customWidth="1"/>
    <col min="15218" max="15218" width="17" style="15" customWidth="1"/>
    <col min="15219" max="15219" width="12.85546875" style="15" customWidth="1"/>
    <col min="15220" max="15467" width="11.42578125" style="15" customWidth="1"/>
    <col min="15468" max="15468" width="12.7109375" style="15" customWidth="1"/>
    <col min="15469" max="15469" width="13.7109375" style="15" customWidth="1"/>
    <col min="15470" max="15470" width="16.42578125" style="15" customWidth="1"/>
    <col min="15471" max="15471" width="47.28515625" style="15" customWidth="1"/>
    <col min="15472" max="15472" width="69.42578125" style="15" customWidth="1"/>
    <col min="15473" max="15473" width="16.7109375" style="15" customWidth="1"/>
    <col min="15474" max="15474" width="17" style="15" customWidth="1"/>
    <col min="15475" max="15475" width="12.85546875" style="15" customWidth="1"/>
    <col min="15476" max="15723" width="11.42578125" style="15" customWidth="1"/>
    <col min="15724" max="15724" width="12.7109375" style="15" customWidth="1"/>
    <col min="15725" max="15725" width="13.7109375" style="15" customWidth="1"/>
    <col min="15726" max="15726" width="16.42578125" style="15" customWidth="1"/>
    <col min="15727" max="15727" width="47.28515625" style="15" customWidth="1"/>
    <col min="15728" max="15728" width="69.42578125" style="15" customWidth="1"/>
    <col min="15729" max="15729" width="16.7109375" style="15" customWidth="1"/>
    <col min="15730" max="15730" width="17" style="15" customWidth="1"/>
    <col min="15731" max="15731" width="12.85546875" style="15" customWidth="1"/>
    <col min="15732" max="15979" width="11.42578125" style="15" customWidth="1"/>
    <col min="15980" max="15980" width="12.7109375" style="15" customWidth="1"/>
    <col min="15981" max="15981" width="13.7109375" style="15" customWidth="1"/>
    <col min="15982" max="15982" width="16.42578125" style="15" customWidth="1"/>
    <col min="15983" max="15983" width="47.28515625" style="15" customWidth="1"/>
    <col min="15984" max="15984" width="69.42578125" style="15" customWidth="1"/>
    <col min="15985" max="15985" width="16.7109375" style="15" customWidth="1"/>
    <col min="15986" max="15986" width="17" style="15" customWidth="1"/>
    <col min="15987" max="15987" width="12.85546875" style="15" customWidth="1"/>
    <col min="15988" max="16384" width="11.42578125" style="15" customWidth="1"/>
  </cols>
  <sheetData>
    <row r="1" spans="1:9" ht="15" customHeight="1" x14ac:dyDescent="0.25">
      <c r="A1" s="161"/>
      <c r="B1" s="161"/>
      <c r="C1" s="161"/>
      <c r="D1" s="161"/>
      <c r="E1" s="161"/>
      <c r="F1" s="161"/>
      <c r="G1" s="161"/>
      <c r="H1" s="161"/>
    </row>
    <row r="2" spans="1:9" ht="15" customHeight="1" x14ac:dyDescent="0.25">
      <c r="A2" s="161"/>
      <c r="B2" s="161"/>
      <c r="C2" s="161"/>
      <c r="D2" s="161"/>
      <c r="E2" s="161"/>
      <c r="F2" s="161"/>
      <c r="G2" s="161"/>
      <c r="H2" s="161"/>
    </row>
    <row r="3" spans="1:9" ht="15.75" x14ac:dyDescent="0.25">
      <c r="A3" s="17"/>
      <c r="B3" s="18"/>
      <c r="C3" s="17"/>
      <c r="D3" s="17"/>
      <c r="E3" s="19"/>
      <c r="F3" s="17"/>
      <c r="G3" s="20"/>
      <c r="H3" s="20"/>
    </row>
    <row r="4" spans="1:9" ht="15.75" x14ac:dyDescent="0.25">
      <c r="A4" s="17"/>
      <c r="B4" s="18"/>
      <c r="C4" s="17"/>
      <c r="D4" s="17"/>
      <c r="E4" s="19"/>
      <c r="F4" s="17"/>
      <c r="G4" s="20"/>
      <c r="H4" s="20"/>
    </row>
    <row r="5" spans="1:9" ht="15.75" x14ac:dyDescent="0.25">
      <c r="A5" s="17"/>
      <c r="B5" s="18"/>
      <c r="C5" s="17"/>
      <c r="D5" s="17"/>
      <c r="E5" s="19"/>
      <c r="F5" s="17"/>
      <c r="G5" s="20"/>
      <c r="H5" s="20"/>
    </row>
    <row r="6" spans="1:9" s="21" customFormat="1" ht="15.75" x14ac:dyDescent="0.25">
      <c r="A6" s="162" t="s">
        <v>57</v>
      </c>
      <c r="B6" s="162"/>
      <c r="C6" s="162"/>
      <c r="D6" s="162"/>
      <c r="E6" s="162"/>
      <c r="F6" s="162"/>
      <c r="G6" s="162"/>
      <c r="H6" s="162"/>
    </row>
    <row r="7" spans="1:9" s="21" customFormat="1" ht="15.75" x14ac:dyDescent="0.25">
      <c r="A7" s="163" t="s">
        <v>58</v>
      </c>
      <c r="B7" s="163"/>
      <c r="C7" s="163"/>
      <c r="D7" s="163"/>
      <c r="E7" s="163"/>
      <c r="F7" s="163"/>
      <c r="G7" s="163"/>
      <c r="H7" s="163"/>
    </row>
    <row r="8" spans="1:9" s="21" customFormat="1" ht="15.75" x14ac:dyDescent="0.25">
      <c r="A8" s="164" t="s">
        <v>1</v>
      </c>
      <c r="B8" s="164"/>
      <c r="C8" s="164"/>
      <c r="D8" s="164"/>
      <c r="E8" s="164"/>
      <c r="F8" s="164"/>
      <c r="G8" s="164"/>
      <c r="H8" s="164"/>
    </row>
    <row r="9" spans="1:9" ht="25.5" x14ac:dyDescent="0.25">
      <c r="A9" s="22" t="s">
        <v>59</v>
      </c>
      <c r="B9" s="22" t="s">
        <v>60</v>
      </c>
      <c r="C9" s="22" t="s">
        <v>61</v>
      </c>
      <c r="D9" s="22" t="s">
        <v>62</v>
      </c>
      <c r="E9" s="22" t="s">
        <v>63</v>
      </c>
      <c r="F9" s="23" t="s">
        <v>64</v>
      </c>
      <c r="G9" s="23" t="s">
        <v>65</v>
      </c>
      <c r="H9" s="23" t="s">
        <v>66</v>
      </c>
      <c r="I9" s="16"/>
    </row>
    <row r="10" spans="1:9" ht="38.25" x14ac:dyDescent="0.25">
      <c r="A10" s="62">
        <v>45509</v>
      </c>
      <c r="B10" s="63">
        <v>401007479</v>
      </c>
      <c r="C10" s="63" t="s">
        <v>67</v>
      </c>
      <c r="D10" s="64" t="s">
        <v>194</v>
      </c>
      <c r="E10" s="65" t="s">
        <v>200</v>
      </c>
      <c r="F10" s="24" t="s">
        <v>68</v>
      </c>
      <c r="G10" s="66">
        <v>3520</v>
      </c>
      <c r="H10" s="67">
        <v>45530</v>
      </c>
    </row>
    <row r="11" spans="1:9" ht="38.25" x14ac:dyDescent="0.25">
      <c r="A11" s="62">
        <v>45509</v>
      </c>
      <c r="B11" s="63">
        <v>401007479</v>
      </c>
      <c r="C11" s="63" t="s">
        <v>69</v>
      </c>
      <c r="D11" s="64" t="s">
        <v>194</v>
      </c>
      <c r="E11" s="65" t="s">
        <v>201</v>
      </c>
      <c r="F11" s="24" t="s">
        <v>68</v>
      </c>
      <c r="G11" s="66">
        <v>3520</v>
      </c>
      <c r="H11" s="67">
        <v>45530</v>
      </c>
    </row>
    <row r="12" spans="1:9" ht="38.25" x14ac:dyDescent="0.25">
      <c r="A12" s="62">
        <v>45509</v>
      </c>
      <c r="B12" s="63">
        <v>401007479</v>
      </c>
      <c r="C12" s="63" t="s">
        <v>70</v>
      </c>
      <c r="D12" s="68" t="s">
        <v>194</v>
      </c>
      <c r="E12" s="65" t="s">
        <v>202</v>
      </c>
      <c r="F12" s="24" t="s">
        <v>68</v>
      </c>
      <c r="G12" s="66">
        <v>3716</v>
      </c>
      <c r="H12" s="67">
        <v>45530</v>
      </c>
    </row>
    <row r="13" spans="1:9" ht="38.25" x14ac:dyDescent="0.25">
      <c r="A13" s="62">
        <v>45509</v>
      </c>
      <c r="B13" s="63">
        <v>401007479</v>
      </c>
      <c r="C13" s="63" t="s">
        <v>71</v>
      </c>
      <c r="D13" s="64" t="s">
        <v>194</v>
      </c>
      <c r="E13" s="69" t="s">
        <v>202</v>
      </c>
      <c r="F13" s="24" t="s">
        <v>68</v>
      </c>
      <c r="G13" s="66">
        <v>3138</v>
      </c>
      <c r="H13" s="67">
        <v>45530</v>
      </c>
    </row>
    <row r="14" spans="1:9" ht="25.5" x14ac:dyDescent="0.25">
      <c r="A14" s="62">
        <v>45513</v>
      </c>
      <c r="B14" s="63">
        <v>131211224</v>
      </c>
      <c r="C14" s="63" t="s">
        <v>72</v>
      </c>
      <c r="D14" s="64" t="s">
        <v>73</v>
      </c>
      <c r="E14" s="70" t="s">
        <v>74</v>
      </c>
      <c r="F14" s="24" t="s">
        <v>75</v>
      </c>
      <c r="G14" s="66">
        <v>118000</v>
      </c>
      <c r="H14" s="67">
        <v>45535</v>
      </c>
    </row>
    <row r="15" spans="1:9" ht="25.5" x14ac:dyDescent="0.25">
      <c r="A15" s="62">
        <v>45510</v>
      </c>
      <c r="B15" s="71" t="s">
        <v>76</v>
      </c>
      <c r="C15" s="63" t="s">
        <v>77</v>
      </c>
      <c r="D15" s="25" t="s">
        <v>78</v>
      </c>
      <c r="E15" s="72" t="s">
        <v>79</v>
      </c>
      <c r="F15" s="26" t="s">
        <v>80</v>
      </c>
      <c r="G15" s="66">
        <v>114649.08</v>
      </c>
      <c r="H15" s="67">
        <v>45540</v>
      </c>
      <c r="I15" s="27"/>
    </row>
    <row r="16" spans="1:9" ht="38.25" x14ac:dyDescent="0.25">
      <c r="A16" s="62">
        <v>45525</v>
      </c>
      <c r="B16" s="71" t="s">
        <v>81</v>
      </c>
      <c r="C16" s="73" t="s">
        <v>82</v>
      </c>
      <c r="D16" s="25" t="s">
        <v>83</v>
      </c>
      <c r="E16" s="72" t="s">
        <v>84</v>
      </c>
      <c r="F16" s="26" t="s">
        <v>85</v>
      </c>
      <c r="G16" s="74">
        <v>12268.94</v>
      </c>
      <c r="H16" s="75">
        <v>45534</v>
      </c>
      <c r="I16" s="27"/>
    </row>
    <row r="17" spans="1:9" ht="38.25" x14ac:dyDescent="0.25">
      <c r="A17" s="62">
        <v>45530</v>
      </c>
      <c r="B17" s="63">
        <v>132454162</v>
      </c>
      <c r="C17" s="63" t="s">
        <v>86</v>
      </c>
      <c r="D17" s="63" t="s">
        <v>87</v>
      </c>
      <c r="E17" s="72" t="s">
        <v>84</v>
      </c>
      <c r="F17" s="26" t="s">
        <v>85</v>
      </c>
      <c r="G17" s="76">
        <v>100941.92</v>
      </c>
      <c r="H17" s="67">
        <v>45534</v>
      </c>
      <c r="I17" s="27"/>
    </row>
    <row r="18" spans="1:9" ht="51" x14ac:dyDescent="0.25">
      <c r="A18" s="67">
        <v>45526</v>
      </c>
      <c r="B18" s="63">
        <v>130064261</v>
      </c>
      <c r="C18" s="73" t="s">
        <v>88</v>
      </c>
      <c r="D18" s="63" t="s">
        <v>89</v>
      </c>
      <c r="E18" s="72" t="s">
        <v>90</v>
      </c>
      <c r="F18" s="26" t="s">
        <v>91</v>
      </c>
      <c r="G18" s="77">
        <v>47666.67</v>
      </c>
      <c r="H18" s="75">
        <v>45534</v>
      </c>
      <c r="I18" s="27"/>
    </row>
    <row r="19" spans="1:9" ht="38.25" x14ac:dyDescent="0.25">
      <c r="A19" s="62">
        <v>45523</v>
      </c>
      <c r="B19" s="63">
        <v>1010820217</v>
      </c>
      <c r="C19" s="63" t="s">
        <v>92</v>
      </c>
      <c r="D19" s="78" t="s">
        <v>93</v>
      </c>
      <c r="E19" s="28" t="s">
        <v>94</v>
      </c>
      <c r="F19" s="29" t="str">
        <f>+F17</f>
        <v>239-1</v>
      </c>
      <c r="G19" s="76">
        <v>1605150.64</v>
      </c>
      <c r="H19" s="67">
        <v>45554</v>
      </c>
    </row>
    <row r="20" spans="1:9" ht="38.25" x14ac:dyDescent="0.25">
      <c r="A20" s="62">
        <v>45523</v>
      </c>
      <c r="B20" s="63">
        <v>1010820217</v>
      </c>
      <c r="C20" s="63" t="s">
        <v>95</v>
      </c>
      <c r="D20" s="78" t="s">
        <v>93</v>
      </c>
      <c r="E20" s="28" t="s">
        <v>94</v>
      </c>
      <c r="F20" s="29" t="str">
        <f>+F19</f>
        <v>239-1</v>
      </c>
      <c r="G20" s="76">
        <v>75949.98</v>
      </c>
      <c r="H20" s="67">
        <v>45554</v>
      </c>
    </row>
    <row r="21" spans="1:9" ht="38.25" x14ac:dyDescent="0.25">
      <c r="A21" s="62">
        <v>45511</v>
      </c>
      <c r="B21" s="63">
        <v>101001577</v>
      </c>
      <c r="C21" s="63" t="s">
        <v>96</v>
      </c>
      <c r="D21" s="64" t="s">
        <v>97</v>
      </c>
      <c r="E21" s="79" t="s">
        <v>203</v>
      </c>
      <c r="F21" s="26" t="s">
        <v>98</v>
      </c>
      <c r="G21" s="76">
        <v>3232.6</v>
      </c>
      <c r="H21" s="67">
        <v>45541</v>
      </c>
      <c r="I21" s="27"/>
    </row>
    <row r="22" spans="1:9" ht="25.5" x14ac:dyDescent="0.25">
      <c r="A22" s="62">
        <v>45511</v>
      </c>
      <c r="B22" s="63">
        <v>130297118</v>
      </c>
      <c r="C22" s="73" t="s">
        <v>99</v>
      </c>
      <c r="D22" s="63" t="s">
        <v>100</v>
      </c>
      <c r="E22" s="72" t="s">
        <v>101</v>
      </c>
      <c r="F22" s="26" t="s">
        <v>80</v>
      </c>
      <c r="G22" s="77">
        <v>34002</v>
      </c>
      <c r="H22" s="75">
        <v>45534</v>
      </c>
      <c r="I22" s="27"/>
    </row>
    <row r="23" spans="1:9" ht="47.25" customHeight="1" x14ac:dyDescent="0.25">
      <c r="A23" s="62" t="s">
        <v>102</v>
      </c>
      <c r="B23" s="63">
        <v>130297118</v>
      </c>
      <c r="C23" s="73" t="s">
        <v>103</v>
      </c>
      <c r="D23" s="63" t="s">
        <v>100</v>
      </c>
      <c r="E23" s="72" t="s">
        <v>204</v>
      </c>
      <c r="F23" s="26" t="s">
        <v>85</v>
      </c>
      <c r="G23" s="77">
        <v>33630</v>
      </c>
      <c r="H23" s="75">
        <v>45534</v>
      </c>
      <c r="I23" s="27"/>
    </row>
    <row r="24" spans="1:9" ht="51" x14ac:dyDescent="0.25">
      <c r="A24" s="62">
        <v>45525</v>
      </c>
      <c r="B24" s="71" t="s">
        <v>104</v>
      </c>
      <c r="C24" s="73" t="s">
        <v>105</v>
      </c>
      <c r="D24" s="25" t="s">
        <v>106</v>
      </c>
      <c r="E24" s="72" t="s">
        <v>205</v>
      </c>
      <c r="F24" s="26" t="s">
        <v>107</v>
      </c>
      <c r="G24" s="74">
        <v>59360.01</v>
      </c>
      <c r="H24" s="75">
        <v>45555</v>
      </c>
      <c r="I24" s="27"/>
    </row>
    <row r="25" spans="1:9" ht="38.25" x14ac:dyDescent="0.25">
      <c r="A25" s="62">
        <v>45526</v>
      </c>
      <c r="B25" s="71" t="s">
        <v>108</v>
      </c>
      <c r="C25" s="73" t="s">
        <v>109</v>
      </c>
      <c r="D25" s="25" t="s">
        <v>110</v>
      </c>
      <c r="E25" s="72" t="s">
        <v>206</v>
      </c>
      <c r="F25" s="26" t="s">
        <v>85</v>
      </c>
      <c r="G25" s="74">
        <v>22932.12</v>
      </c>
      <c r="H25" s="75">
        <v>45535</v>
      </c>
      <c r="I25" s="27"/>
    </row>
    <row r="26" spans="1:9" ht="59.25" customHeight="1" x14ac:dyDescent="0.25">
      <c r="A26" s="62">
        <v>45531</v>
      </c>
      <c r="B26" s="71" t="s">
        <v>111</v>
      </c>
      <c r="C26" s="73" t="s">
        <v>112</v>
      </c>
      <c r="D26" s="25" t="s">
        <v>113</v>
      </c>
      <c r="E26" s="72" t="s">
        <v>114</v>
      </c>
      <c r="F26" s="26" t="s">
        <v>115</v>
      </c>
      <c r="G26" s="74">
        <v>57112</v>
      </c>
      <c r="H26" s="75">
        <v>45534</v>
      </c>
      <c r="I26" s="27"/>
    </row>
    <row r="27" spans="1:9" ht="51" x14ac:dyDescent="0.25">
      <c r="A27" s="62">
        <v>45531</v>
      </c>
      <c r="B27" s="63">
        <v>132411252</v>
      </c>
      <c r="C27" s="63" t="s">
        <v>116</v>
      </c>
      <c r="D27" s="64" t="s">
        <v>117</v>
      </c>
      <c r="E27" s="70" t="s">
        <v>207</v>
      </c>
      <c r="F27" s="26" t="s">
        <v>85</v>
      </c>
      <c r="G27" s="66">
        <v>64000.13</v>
      </c>
      <c r="H27" s="67">
        <v>45534</v>
      </c>
      <c r="I27" s="27"/>
    </row>
    <row r="28" spans="1:9" ht="38.25" x14ac:dyDescent="0.25">
      <c r="A28" s="80">
        <v>45532</v>
      </c>
      <c r="B28" s="63">
        <v>101132272</v>
      </c>
      <c r="C28" s="81" t="s">
        <v>118</v>
      </c>
      <c r="D28" s="78" t="s">
        <v>119</v>
      </c>
      <c r="E28" s="70" t="s">
        <v>120</v>
      </c>
      <c r="F28" s="30" t="s">
        <v>121</v>
      </c>
      <c r="G28" s="66">
        <v>143104.74</v>
      </c>
      <c r="H28" s="82">
        <v>45534</v>
      </c>
      <c r="I28" s="27"/>
    </row>
    <row r="29" spans="1:9" ht="25.5" x14ac:dyDescent="0.25">
      <c r="A29" s="62">
        <v>45531</v>
      </c>
      <c r="B29" s="63">
        <v>101001577</v>
      </c>
      <c r="C29" s="73" t="s">
        <v>122</v>
      </c>
      <c r="D29" s="64" t="s">
        <v>195</v>
      </c>
      <c r="E29" s="70" t="s">
        <v>208</v>
      </c>
      <c r="F29" s="26" t="s">
        <v>98</v>
      </c>
      <c r="G29" s="74">
        <v>453224.09</v>
      </c>
      <c r="H29" s="75">
        <v>45562</v>
      </c>
      <c r="I29" s="27"/>
    </row>
    <row r="30" spans="1:9" ht="25.5" x14ac:dyDescent="0.25">
      <c r="A30" s="62">
        <v>45531</v>
      </c>
      <c r="B30" s="63">
        <v>101001577</v>
      </c>
      <c r="C30" s="63" t="s">
        <v>123</v>
      </c>
      <c r="D30" s="64" t="s">
        <v>196</v>
      </c>
      <c r="E30" s="79" t="s">
        <v>209</v>
      </c>
      <c r="F30" s="26" t="s">
        <v>98</v>
      </c>
      <c r="G30" s="76">
        <v>11871.39</v>
      </c>
      <c r="H30" s="67">
        <v>45563</v>
      </c>
      <c r="I30" s="27"/>
    </row>
    <row r="31" spans="1:9" ht="38.25" x14ac:dyDescent="0.25">
      <c r="A31" s="62">
        <v>45523</v>
      </c>
      <c r="B31" s="63">
        <v>101001577</v>
      </c>
      <c r="C31" s="83" t="s">
        <v>124</v>
      </c>
      <c r="D31" s="84" t="s">
        <v>195</v>
      </c>
      <c r="E31" s="79" t="s">
        <v>210</v>
      </c>
      <c r="F31" s="26" t="s">
        <v>98</v>
      </c>
      <c r="G31" s="76">
        <v>236892.28</v>
      </c>
      <c r="H31" s="67">
        <v>45562</v>
      </c>
      <c r="I31" s="27"/>
    </row>
    <row r="32" spans="1:9" ht="38.25" x14ac:dyDescent="0.25">
      <c r="A32" s="62">
        <v>45505</v>
      </c>
      <c r="B32" s="71" t="s">
        <v>125</v>
      </c>
      <c r="C32" s="83" t="s">
        <v>126</v>
      </c>
      <c r="D32" s="64" t="s">
        <v>127</v>
      </c>
      <c r="E32" s="85" t="s">
        <v>128</v>
      </c>
      <c r="F32" s="29" t="s">
        <v>68</v>
      </c>
      <c r="G32" s="66">
        <v>16408.8</v>
      </c>
      <c r="H32" s="67">
        <v>45525</v>
      </c>
      <c r="I32" s="27"/>
    </row>
    <row r="33" spans="1:9" ht="38.25" x14ac:dyDescent="0.25">
      <c r="A33" s="62">
        <v>45505</v>
      </c>
      <c r="B33" s="71" t="s">
        <v>125</v>
      </c>
      <c r="C33" s="83" t="s">
        <v>129</v>
      </c>
      <c r="D33" s="64" t="s">
        <v>127</v>
      </c>
      <c r="E33" s="79" t="s">
        <v>130</v>
      </c>
      <c r="F33" s="26" t="s">
        <v>68</v>
      </c>
      <c r="G33" s="66">
        <v>7255</v>
      </c>
      <c r="H33" s="67">
        <v>45525</v>
      </c>
      <c r="I33" s="27"/>
    </row>
    <row r="34" spans="1:9" ht="38.25" x14ac:dyDescent="0.25">
      <c r="A34" s="62">
        <v>45505</v>
      </c>
      <c r="B34" s="71" t="s">
        <v>125</v>
      </c>
      <c r="C34" s="83" t="s">
        <v>131</v>
      </c>
      <c r="D34" s="64" t="s">
        <v>127</v>
      </c>
      <c r="E34" s="79" t="s">
        <v>132</v>
      </c>
      <c r="F34" s="26" t="s">
        <v>68</v>
      </c>
      <c r="G34" s="66">
        <v>3300</v>
      </c>
      <c r="H34" s="67">
        <v>45525</v>
      </c>
      <c r="I34" s="27" t="s">
        <v>133</v>
      </c>
    </row>
    <row r="35" spans="1:9" ht="38.25" x14ac:dyDescent="0.25">
      <c r="A35" s="62">
        <v>45505</v>
      </c>
      <c r="B35" s="71" t="s">
        <v>125</v>
      </c>
      <c r="C35" s="83" t="s">
        <v>134</v>
      </c>
      <c r="D35" s="64" t="s">
        <v>127</v>
      </c>
      <c r="E35" s="79" t="s">
        <v>130</v>
      </c>
      <c r="F35" s="26" t="s">
        <v>68</v>
      </c>
      <c r="G35" s="66">
        <v>9014.4</v>
      </c>
      <c r="H35" s="67">
        <v>45525</v>
      </c>
      <c r="I35" s="27" t="s">
        <v>133</v>
      </c>
    </row>
    <row r="36" spans="1:9" ht="38.25" x14ac:dyDescent="0.25">
      <c r="A36" s="62">
        <v>45505</v>
      </c>
      <c r="B36" s="71" t="s">
        <v>125</v>
      </c>
      <c r="C36" s="83" t="s">
        <v>129</v>
      </c>
      <c r="D36" s="64" t="s">
        <v>127</v>
      </c>
      <c r="E36" s="79" t="s">
        <v>130</v>
      </c>
      <c r="F36" s="29" t="s">
        <v>68</v>
      </c>
      <c r="G36" s="66">
        <v>2642.4</v>
      </c>
      <c r="H36" s="67">
        <v>45525</v>
      </c>
      <c r="I36" s="27" t="s">
        <v>133</v>
      </c>
    </row>
    <row r="37" spans="1:9" ht="38.25" x14ac:dyDescent="0.25">
      <c r="A37" s="86">
        <v>45505</v>
      </c>
      <c r="B37" s="87">
        <v>401037272</v>
      </c>
      <c r="C37" s="83" t="s">
        <v>135</v>
      </c>
      <c r="D37" s="64" t="s">
        <v>127</v>
      </c>
      <c r="E37" s="79" t="s">
        <v>136</v>
      </c>
      <c r="F37" s="29" t="s">
        <v>68</v>
      </c>
      <c r="G37" s="66">
        <v>19576.8</v>
      </c>
      <c r="H37" s="67">
        <v>45525</v>
      </c>
      <c r="I37" s="27" t="s">
        <v>133</v>
      </c>
    </row>
    <row r="38" spans="1:9" ht="38.25" x14ac:dyDescent="0.25">
      <c r="A38" s="62">
        <v>45505</v>
      </c>
      <c r="B38" s="71" t="s">
        <v>137</v>
      </c>
      <c r="C38" s="83" t="s">
        <v>138</v>
      </c>
      <c r="D38" s="25" t="s">
        <v>139</v>
      </c>
      <c r="E38" s="85" t="s">
        <v>140</v>
      </c>
      <c r="F38" s="29" t="s">
        <v>98</v>
      </c>
      <c r="G38" s="66">
        <v>1361.71</v>
      </c>
      <c r="H38" s="67">
        <v>45539</v>
      </c>
      <c r="I38" s="27"/>
    </row>
    <row r="39" spans="1:9" ht="38.25" x14ac:dyDescent="0.25">
      <c r="A39" s="88">
        <v>45505</v>
      </c>
      <c r="B39" s="71" t="s">
        <v>137</v>
      </c>
      <c r="C39" s="83" t="s">
        <v>141</v>
      </c>
      <c r="D39" s="25" t="s">
        <v>139</v>
      </c>
      <c r="E39" s="85" t="s">
        <v>142</v>
      </c>
      <c r="F39" s="29" t="s">
        <v>98</v>
      </c>
      <c r="G39" s="66">
        <v>1285.1500000000001</v>
      </c>
      <c r="H39" s="67">
        <v>45539</v>
      </c>
      <c r="I39" s="27"/>
    </row>
    <row r="40" spans="1:9" ht="38.25" x14ac:dyDescent="0.25">
      <c r="A40" s="62">
        <v>45505</v>
      </c>
      <c r="B40" s="71" t="s">
        <v>137</v>
      </c>
      <c r="C40" s="83" t="s">
        <v>143</v>
      </c>
      <c r="D40" s="25" t="s">
        <v>139</v>
      </c>
      <c r="E40" s="85" t="s">
        <v>144</v>
      </c>
      <c r="F40" s="29" t="str">
        <f>+F39</f>
        <v>221-3</v>
      </c>
      <c r="G40" s="66">
        <v>337.72</v>
      </c>
      <c r="H40" s="67">
        <v>45539</v>
      </c>
      <c r="I40" s="27"/>
    </row>
    <row r="41" spans="1:9" ht="38.25" x14ac:dyDescent="0.25">
      <c r="A41" s="62">
        <v>45505</v>
      </c>
      <c r="B41" s="71" t="s">
        <v>137</v>
      </c>
      <c r="C41" s="63" t="s">
        <v>145</v>
      </c>
      <c r="D41" s="25" t="s">
        <v>139</v>
      </c>
      <c r="E41" s="85" t="s">
        <v>146</v>
      </c>
      <c r="F41" s="29" t="s">
        <v>98</v>
      </c>
      <c r="G41" s="66">
        <v>2991.58</v>
      </c>
      <c r="H41" s="67">
        <v>45539</v>
      </c>
    </row>
    <row r="42" spans="1:9" ht="38.25" x14ac:dyDescent="0.25">
      <c r="A42" s="62">
        <v>45509</v>
      </c>
      <c r="B42" s="63">
        <v>124014271</v>
      </c>
      <c r="C42" s="83" t="s">
        <v>147</v>
      </c>
      <c r="D42" s="63" t="s">
        <v>148</v>
      </c>
      <c r="E42" s="79" t="s">
        <v>120</v>
      </c>
      <c r="F42" s="29" t="s">
        <v>121</v>
      </c>
      <c r="G42" s="66">
        <v>64981.35</v>
      </c>
      <c r="H42" s="67">
        <v>45570</v>
      </c>
      <c r="I42" s="31"/>
    </row>
    <row r="43" spans="1:9" ht="38.25" x14ac:dyDescent="0.25">
      <c r="A43" s="62">
        <v>45512</v>
      </c>
      <c r="B43" s="73">
        <v>131928021</v>
      </c>
      <c r="C43" s="89" t="s">
        <v>149</v>
      </c>
      <c r="D43" s="90" t="s">
        <v>150</v>
      </c>
      <c r="E43" s="91" t="s">
        <v>151</v>
      </c>
      <c r="F43" s="26" t="s">
        <v>152</v>
      </c>
      <c r="G43" s="74">
        <v>14691</v>
      </c>
      <c r="H43" s="75">
        <v>45534</v>
      </c>
      <c r="I43" s="27"/>
    </row>
    <row r="44" spans="1:9" ht="38.25" x14ac:dyDescent="0.25">
      <c r="A44" s="62">
        <v>45512</v>
      </c>
      <c r="B44" s="63">
        <v>131928021</v>
      </c>
      <c r="C44" s="92" t="s">
        <v>153</v>
      </c>
      <c r="D44" s="64" t="s">
        <v>150</v>
      </c>
      <c r="E44" s="93" t="s">
        <v>151</v>
      </c>
      <c r="F44" s="29" t="s">
        <v>152</v>
      </c>
      <c r="G44" s="66">
        <v>7221.6</v>
      </c>
      <c r="H44" s="67">
        <v>45534</v>
      </c>
      <c r="I44" s="27"/>
    </row>
    <row r="45" spans="1:9" ht="51" x14ac:dyDescent="0.25">
      <c r="A45" s="62">
        <v>45532</v>
      </c>
      <c r="B45" s="63">
        <v>131928021</v>
      </c>
      <c r="C45" s="92" t="s">
        <v>154</v>
      </c>
      <c r="D45" s="64" t="s">
        <v>150</v>
      </c>
      <c r="E45" s="93" t="s">
        <v>155</v>
      </c>
      <c r="F45" s="29" t="s">
        <v>152</v>
      </c>
      <c r="G45" s="66">
        <v>4366</v>
      </c>
      <c r="H45" s="67">
        <v>45534</v>
      </c>
      <c r="I45" s="27"/>
    </row>
    <row r="46" spans="1:9" ht="51" x14ac:dyDescent="0.25">
      <c r="A46" s="88">
        <v>45532</v>
      </c>
      <c r="B46" s="78">
        <v>131928021</v>
      </c>
      <c r="C46" s="94" t="s">
        <v>156</v>
      </c>
      <c r="D46" s="95" t="s">
        <v>150</v>
      </c>
      <c r="E46" s="96" t="s">
        <v>157</v>
      </c>
      <c r="F46" s="24" t="s">
        <v>152</v>
      </c>
      <c r="G46" s="97">
        <v>4000.2</v>
      </c>
      <c r="H46" s="98">
        <v>45534</v>
      </c>
      <c r="I46" s="27"/>
    </row>
    <row r="47" spans="1:9" ht="104.25" customHeight="1" x14ac:dyDescent="0.25">
      <c r="A47" s="88">
        <v>45533</v>
      </c>
      <c r="B47" s="78">
        <v>131928021</v>
      </c>
      <c r="C47" s="94" t="s">
        <v>158</v>
      </c>
      <c r="D47" s="95" t="s">
        <v>150</v>
      </c>
      <c r="E47" s="96" t="s">
        <v>159</v>
      </c>
      <c r="F47" s="24" t="s">
        <v>152</v>
      </c>
      <c r="G47" s="97">
        <v>33571</v>
      </c>
      <c r="H47" s="98">
        <v>45534</v>
      </c>
      <c r="I47" s="27"/>
    </row>
    <row r="48" spans="1:9" ht="61.5" customHeight="1" x14ac:dyDescent="0.25">
      <c r="A48" s="62">
        <v>45510</v>
      </c>
      <c r="B48" s="63">
        <v>132342453</v>
      </c>
      <c r="C48" s="83" t="s">
        <v>160</v>
      </c>
      <c r="D48" s="64" t="s">
        <v>161</v>
      </c>
      <c r="E48" s="85" t="s">
        <v>162</v>
      </c>
      <c r="F48" s="29" t="s">
        <v>80</v>
      </c>
      <c r="G48" s="66">
        <v>2700</v>
      </c>
      <c r="H48" s="67">
        <v>45534</v>
      </c>
      <c r="I48" s="27"/>
    </row>
    <row r="49" spans="1:10" ht="51" x14ac:dyDescent="0.25">
      <c r="A49" s="62">
        <v>45516</v>
      </c>
      <c r="B49" s="63">
        <v>132342453</v>
      </c>
      <c r="C49" s="63" t="s">
        <v>163</v>
      </c>
      <c r="D49" s="64" t="s">
        <v>161</v>
      </c>
      <c r="E49" s="70" t="s">
        <v>162</v>
      </c>
      <c r="F49" s="26" t="s">
        <v>80</v>
      </c>
      <c r="G49" s="66">
        <v>3000</v>
      </c>
      <c r="H49" s="67">
        <v>45534</v>
      </c>
      <c r="I49" s="27"/>
    </row>
    <row r="50" spans="1:10" ht="55.5" customHeight="1" x14ac:dyDescent="0.25">
      <c r="A50" s="62">
        <v>45523</v>
      </c>
      <c r="B50" s="63">
        <v>132342453</v>
      </c>
      <c r="C50" s="63" t="s">
        <v>164</v>
      </c>
      <c r="D50" s="64" t="s">
        <v>161</v>
      </c>
      <c r="E50" s="70" t="s">
        <v>162</v>
      </c>
      <c r="F50" s="26" t="s">
        <v>80</v>
      </c>
      <c r="G50" s="66">
        <v>2820</v>
      </c>
      <c r="H50" s="67">
        <v>45534</v>
      </c>
      <c r="I50" s="27"/>
    </row>
    <row r="51" spans="1:10" ht="51" x14ac:dyDescent="0.25">
      <c r="A51" s="62">
        <v>45523</v>
      </c>
      <c r="B51" s="63">
        <v>132342453</v>
      </c>
      <c r="C51" s="63" t="s">
        <v>165</v>
      </c>
      <c r="D51" s="64" t="s">
        <v>161</v>
      </c>
      <c r="E51" s="70" t="s">
        <v>162</v>
      </c>
      <c r="F51" s="26" t="s">
        <v>80</v>
      </c>
      <c r="G51" s="66">
        <v>4800</v>
      </c>
      <c r="H51" s="67">
        <v>45534</v>
      </c>
      <c r="I51" s="27"/>
    </row>
    <row r="52" spans="1:10" ht="51" x14ac:dyDescent="0.25">
      <c r="A52" s="62">
        <v>45523</v>
      </c>
      <c r="B52" s="63">
        <v>132342453</v>
      </c>
      <c r="C52" s="63" t="s">
        <v>166</v>
      </c>
      <c r="D52" s="64" t="s">
        <v>161</v>
      </c>
      <c r="E52" s="70" t="s">
        <v>162</v>
      </c>
      <c r="F52" s="26" t="s">
        <v>80</v>
      </c>
      <c r="G52" s="66">
        <v>1080</v>
      </c>
      <c r="H52" s="67">
        <v>45534</v>
      </c>
      <c r="I52" s="27"/>
    </row>
    <row r="53" spans="1:10" ht="51" x14ac:dyDescent="0.25">
      <c r="A53" s="62">
        <v>45530</v>
      </c>
      <c r="B53" s="63">
        <v>132342453</v>
      </c>
      <c r="C53" s="63" t="s">
        <v>167</v>
      </c>
      <c r="D53" s="64" t="s">
        <v>161</v>
      </c>
      <c r="E53" s="70" t="s">
        <v>162</v>
      </c>
      <c r="F53" s="26" t="s">
        <v>80</v>
      </c>
      <c r="G53" s="66">
        <v>1860</v>
      </c>
      <c r="H53" s="67">
        <v>45534</v>
      </c>
      <c r="I53" s="27"/>
    </row>
    <row r="54" spans="1:10" ht="51" x14ac:dyDescent="0.25">
      <c r="A54" s="62">
        <v>45530</v>
      </c>
      <c r="B54" s="63">
        <v>132342453</v>
      </c>
      <c r="C54" s="63" t="s">
        <v>168</v>
      </c>
      <c r="D54" s="64" t="s">
        <v>161</v>
      </c>
      <c r="E54" s="70" t="s">
        <v>162</v>
      </c>
      <c r="F54" s="26" t="s">
        <v>80</v>
      </c>
      <c r="G54" s="66">
        <v>1320</v>
      </c>
      <c r="H54" s="67">
        <v>45534</v>
      </c>
      <c r="I54" s="27"/>
    </row>
    <row r="55" spans="1:10" ht="24.75" customHeight="1" x14ac:dyDescent="0.25">
      <c r="A55" s="62">
        <v>45509</v>
      </c>
      <c r="B55" s="63" t="s">
        <v>169</v>
      </c>
      <c r="C55" s="63" t="s">
        <v>170</v>
      </c>
      <c r="D55" s="64" t="s">
        <v>171</v>
      </c>
      <c r="E55" s="69" t="s">
        <v>172</v>
      </c>
      <c r="F55" s="30" t="s">
        <v>173</v>
      </c>
      <c r="G55" s="66">
        <v>285628.56</v>
      </c>
      <c r="H55" s="67">
        <v>45534</v>
      </c>
      <c r="I55" s="27"/>
    </row>
    <row r="56" spans="1:10" ht="51" x14ac:dyDescent="0.25">
      <c r="A56" s="62" t="s">
        <v>174</v>
      </c>
      <c r="B56" s="71" t="s">
        <v>175</v>
      </c>
      <c r="C56" s="63" t="s">
        <v>176</v>
      </c>
      <c r="D56" s="70" t="s">
        <v>177</v>
      </c>
      <c r="E56" s="69" t="s">
        <v>197</v>
      </c>
      <c r="F56" s="26" t="s">
        <v>178</v>
      </c>
      <c r="G56" s="66">
        <v>442901.31</v>
      </c>
      <c r="H56" s="67">
        <v>45534</v>
      </c>
      <c r="I56" s="27"/>
    </row>
    <row r="57" spans="1:10" ht="102" x14ac:dyDescent="0.25">
      <c r="A57" s="62">
        <v>45516</v>
      </c>
      <c r="B57" s="63">
        <v>132830598</v>
      </c>
      <c r="C57" s="99" t="s">
        <v>179</v>
      </c>
      <c r="D57" s="64" t="s">
        <v>180</v>
      </c>
      <c r="E57" s="32" t="s">
        <v>211</v>
      </c>
      <c r="F57" s="30" t="s">
        <v>181</v>
      </c>
      <c r="G57" s="66">
        <v>463065.04</v>
      </c>
      <c r="H57" s="67">
        <v>45534</v>
      </c>
      <c r="I57" s="27"/>
    </row>
    <row r="58" spans="1:10" ht="38.25" x14ac:dyDescent="0.25">
      <c r="A58" s="62">
        <v>45511</v>
      </c>
      <c r="B58" s="63">
        <v>131505635</v>
      </c>
      <c r="C58" s="63" t="s">
        <v>182</v>
      </c>
      <c r="D58" s="69" t="s">
        <v>198</v>
      </c>
      <c r="E58" s="70" t="s">
        <v>212</v>
      </c>
      <c r="F58" s="26" t="s">
        <v>183</v>
      </c>
      <c r="G58" s="66">
        <v>46425.63</v>
      </c>
      <c r="H58" s="67">
        <v>45534</v>
      </c>
      <c r="I58" s="27"/>
    </row>
    <row r="59" spans="1:10" ht="51" x14ac:dyDescent="0.25">
      <c r="A59" s="62">
        <v>45526</v>
      </c>
      <c r="B59" s="63">
        <v>132411252</v>
      </c>
      <c r="C59" s="63" t="s">
        <v>184</v>
      </c>
      <c r="D59" s="64" t="s">
        <v>117</v>
      </c>
      <c r="E59" s="70" t="s">
        <v>199</v>
      </c>
      <c r="F59" s="26" t="s">
        <v>85</v>
      </c>
      <c r="G59" s="66">
        <v>157499.91</v>
      </c>
      <c r="H59" s="67">
        <v>45534</v>
      </c>
      <c r="I59" s="27"/>
    </row>
    <row r="60" spans="1:10" ht="51" x14ac:dyDescent="0.25">
      <c r="A60" s="100">
        <v>45505</v>
      </c>
      <c r="B60" s="101" t="s">
        <v>185</v>
      </c>
      <c r="C60" s="102" t="s">
        <v>186</v>
      </c>
      <c r="D60" s="103" t="s">
        <v>187</v>
      </c>
      <c r="E60" s="104" t="s">
        <v>213</v>
      </c>
      <c r="F60" s="33" t="s">
        <v>178</v>
      </c>
      <c r="G60" s="105">
        <v>63478.92</v>
      </c>
      <c r="H60" s="67">
        <v>45534</v>
      </c>
      <c r="I60" s="27"/>
      <c r="J60" s="15" t="s">
        <v>188</v>
      </c>
    </row>
    <row r="61" spans="1:10" ht="23.25" customHeight="1" x14ac:dyDescent="0.25">
      <c r="A61" s="34"/>
      <c r="B61" s="35"/>
      <c r="C61" s="36"/>
      <c r="D61" s="37" t="s">
        <v>189</v>
      </c>
      <c r="E61" s="37"/>
      <c r="F61" s="37"/>
      <c r="G61" s="38">
        <f>SUM(G10:G60)</f>
        <v>4877466.67</v>
      </c>
      <c r="H61" s="39"/>
      <c r="I61" s="16"/>
    </row>
    <row r="62" spans="1:10" x14ac:dyDescent="0.25">
      <c r="A62" s="40"/>
      <c r="B62" s="41"/>
      <c r="C62" s="42"/>
      <c r="D62" s="42"/>
      <c r="E62" s="43"/>
      <c r="F62" s="40"/>
      <c r="G62" s="44"/>
      <c r="H62" s="45"/>
      <c r="I62" s="16"/>
    </row>
    <row r="63" spans="1:10" x14ac:dyDescent="0.25">
      <c r="A63" s="40"/>
      <c r="B63" s="41"/>
      <c r="C63" s="42"/>
      <c r="D63" s="42"/>
      <c r="E63" s="43"/>
      <c r="F63" s="40"/>
      <c r="G63" s="44"/>
      <c r="H63" s="44"/>
      <c r="I63" s="16"/>
    </row>
    <row r="64" spans="1:10" x14ac:dyDescent="0.25">
      <c r="A64" s="159" t="s">
        <v>190</v>
      </c>
      <c r="B64" s="159"/>
      <c r="C64" s="159"/>
      <c r="D64" s="46"/>
      <c r="E64" s="43"/>
      <c r="F64" s="40"/>
      <c r="G64" s="47"/>
      <c r="H64" s="48"/>
      <c r="I64" s="16"/>
    </row>
    <row r="65" spans="1:10" x14ac:dyDescent="0.25">
      <c r="A65" s="160" t="s">
        <v>191</v>
      </c>
      <c r="B65" s="160"/>
      <c r="C65" s="160"/>
      <c r="D65" s="42"/>
      <c r="E65" s="43"/>
      <c r="F65" s="159" t="s">
        <v>214</v>
      </c>
      <c r="G65" s="159"/>
      <c r="H65" s="48"/>
      <c r="I65" s="16"/>
    </row>
    <row r="66" spans="1:10" x14ac:dyDescent="0.25">
      <c r="A66" s="49"/>
      <c r="B66" s="41"/>
      <c r="C66" s="42"/>
      <c r="D66" s="42"/>
      <c r="E66" s="43"/>
      <c r="F66" s="158" t="s">
        <v>192</v>
      </c>
      <c r="G66" s="158"/>
      <c r="H66" s="48"/>
      <c r="I66" s="16"/>
    </row>
    <row r="67" spans="1:10" x14ac:dyDescent="0.25">
      <c r="A67" s="50"/>
      <c r="B67" s="50"/>
      <c r="C67" s="42"/>
      <c r="D67" s="159" t="s">
        <v>53</v>
      </c>
      <c r="E67" s="159"/>
      <c r="F67" s="40"/>
      <c r="G67" s="44"/>
      <c r="H67" s="44"/>
      <c r="I67" s="16"/>
    </row>
    <row r="68" spans="1:10" x14ac:dyDescent="0.25">
      <c r="A68" s="40"/>
      <c r="B68" s="41"/>
      <c r="C68" s="42"/>
      <c r="D68" s="160" t="s">
        <v>193</v>
      </c>
      <c r="E68" s="160"/>
      <c r="F68" s="40"/>
      <c r="G68" s="44"/>
      <c r="H68" s="44"/>
      <c r="I68" s="16"/>
      <c r="J68" s="15" t="s">
        <v>188</v>
      </c>
    </row>
    <row r="69" spans="1:10" x14ac:dyDescent="0.25">
      <c r="A69" s="51"/>
      <c r="B69" s="52"/>
      <c r="C69" s="53"/>
      <c r="D69" s="53"/>
      <c r="E69" s="54"/>
      <c r="F69" s="51"/>
      <c r="G69" s="55"/>
      <c r="H69" s="55"/>
      <c r="I69" s="16"/>
    </row>
    <row r="70" spans="1:10" x14ac:dyDescent="0.25">
      <c r="A70" s="51"/>
      <c r="B70" s="52"/>
      <c r="C70" s="53"/>
      <c r="D70" s="53"/>
      <c r="E70" s="54"/>
      <c r="F70" s="51"/>
      <c r="G70" s="55"/>
      <c r="H70" s="55"/>
      <c r="I70" s="16"/>
    </row>
    <row r="71" spans="1:10" x14ac:dyDescent="0.25">
      <c r="A71" s="51"/>
      <c r="B71" s="52"/>
      <c r="C71" s="53"/>
      <c r="D71" s="53"/>
      <c r="E71" s="54"/>
      <c r="F71" s="51"/>
      <c r="G71" s="55"/>
      <c r="H71" s="55"/>
      <c r="I71" s="16"/>
    </row>
    <row r="72" spans="1:10" x14ac:dyDescent="0.25">
      <c r="A72" s="51"/>
      <c r="B72" s="52"/>
      <c r="C72" s="53"/>
      <c r="D72" s="53"/>
      <c r="E72" s="54"/>
      <c r="F72" s="51"/>
      <c r="G72" s="55"/>
      <c r="H72" s="55"/>
      <c r="I72" s="16"/>
    </row>
    <row r="73" spans="1:10" x14ac:dyDescent="0.25">
      <c r="A73" s="51"/>
      <c r="B73" s="52"/>
      <c r="C73" s="53"/>
      <c r="D73" s="53"/>
      <c r="E73" s="54"/>
      <c r="F73" s="51"/>
      <c r="G73" s="55"/>
      <c r="H73" s="55"/>
      <c r="I73" s="16"/>
    </row>
    <row r="74" spans="1:10" x14ac:dyDescent="0.25">
      <c r="A74" s="51"/>
      <c r="B74" s="52"/>
      <c r="C74" s="53"/>
      <c r="D74" s="53"/>
      <c r="E74" s="54"/>
      <c r="F74" s="51"/>
      <c r="G74" s="55"/>
      <c r="H74" s="55"/>
      <c r="I74" s="16"/>
    </row>
    <row r="75" spans="1:10" x14ac:dyDescent="0.25">
      <c r="H75" s="60"/>
    </row>
    <row r="76" spans="1:10" x14ac:dyDescent="0.25">
      <c r="H76" s="60"/>
    </row>
    <row r="77" spans="1:10" x14ac:dyDescent="0.25">
      <c r="H77" s="60"/>
    </row>
    <row r="78" spans="1:10" x14ac:dyDescent="0.25">
      <c r="H78" s="60"/>
    </row>
    <row r="79" spans="1:10" x14ac:dyDescent="0.25">
      <c r="H79" s="60"/>
    </row>
    <row r="80" spans="1:10" x14ac:dyDescent="0.25">
      <c r="H80" s="60"/>
    </row>
    <row r="81" spans="8:8" x14ac:dyDescent="0.25">
      <c r="H81" s="60"/>
    </row>
    <row r="82" spans="8:8" x14ac:dyDescent="0.25">
      <c r="H82" s="60"/>
    </row>
    <row r="83" spans="8:8" x14ac:dyDescent="0.25">
      <c r="H83" s="60"/>
    </row>
    <row r="84" spans="8:8" x14ac:dyDescent="0.25">
      <c r="H84" s="60"/>
    </row>
    <row r="85" spans="8:8" x14ac:dyDescent="0.25">
      <c r="H85" s="60"/>
    </row>
    <row r="86" spans="8:8" x14ac:dyDescent="0.25">
      <c r="H86" s="60"/>
    </row>
    <row r="87" spans="8:8" x14ac:dyDescent="0.25">
      <c r="H87" s="60"/>
    </row>
    <row r="88" spans="8:8" x14ac:dyDescent="0.25">
      <c r="H88" s="60"/>
    </row>
    <row r="89" spans="8:8" x14ac:dyDescent="0.25">
      <c r="H89" s="60"/>
    </row>
    <row r="90" spans="8:8" x14ac:dyDescent="0.25">
      <c r="H90" s="60"/>
    </row>
    <row r="91" spans="8:8" x14ac:dyDescent="0.25">
      <c r="H91" s="60"/>
    </row>
    <row r="92" spans="8:8" x14ac:dyDescent="0.25">
      <c r="H92" s="60"/>
    </row>
    <row r="93" spans="8:8" x14ac:dyDescent="0.25">
      <c r="H93" s="60"/>
    </row>
    <row r="94" spans="8:8" x14ac:dyDescent="0.25">
      <c r="H94" s="60"/>
    </row>
    <row r="95" spans="8:8" x14ac:dyDescent="0.25">
      <c r="H95" s="60"/>
    </row>
    <row r="96" spans="8:8" x14ac:dyDescent="0.25">
      <c r="H96" s="60"/>
    </row>
    <row r="97" spans="8:8" x14ac:dyDescent="0.25">
      <c r="H97" s="60"/>
    </row>
    <row r="98" spans="8:8" x14ac:dyDescent="0.25">
      <c r="H98" s="60"/>
    </row>
    <row r="99" spans="8:8" x14ac:dyDescent="0.25">
      <c r="H99" s="60"/>
    </row>
    <row r="100" spans="8:8" x14ac:dyDescent="0.25">
      <c r="H100" s="60"/>
    </row>
    <row r="101" spans="8:8" x14ac:dyDescent="0.25">
      <c r="H101" s="60"/>
    </row>
    <row r="102" spans="8:8" x14ac:dyDescent="0.25">
      <c r="H102" s="60"/>
    </row>
    <row r="103" spans="8:8" x14ac:dyDescent="0.25">
      <c r="H103" s="60"/>
    </row>
    <row r="104" spans="8:8" x14ac:dyDescent="0.25">
      <c r="H104" s="60"/>
    </row>
    <row r="105" spans="8:8" x14ac:dyDescent="0.25">
      <c r="H105" s="60"/>
    </row>
    <row r="106" spans="8:8" x14ac:dyDescent="0.25">
      <c r="H106" s="60"/>
    </row>
    <row r="107" spans="8:8" x14ac:dyDescent="0.25">
      <c r="H107" s="60"/>
    </row>
    <row r="108" spans="8:8" x14ac:dyDescent="0.25">
      <c r="H108" s="60"/>
    </row>
    <row r="109" spans="8:8" x14ac:dyDescent="0.25">
      <c r="H109" s="60"/>
    </row>
    <row r="110" spans="8:8" x14ac:dyDescent="0.25">
      <c r="H110" s="60"/>
    </row>
    <row r="111" spans="8:8" x14ac:dyDescent="0.25">
      <c r="H111" s="60"/>
    </row>
    <row r="112" spans="8:8" x14ac:dyDescent="0.25">
      <c r="H112" s="60"/>
    </row>
    <row r="113" spans="8:8" x14ac:dyDescent="0.25">
      <c r="H113" s="60"/>
    </row>
    <row r="114" spans="8:8" x14ac:dyDescent="0.25">
      <c r="H114" s="60"/>
    </row>
    <row r="115" spans="8:8" x14ac:dyDescent="0.25">
      <c r="H115" s="60"/>
    </row>
    <row r="116" spans="8:8" x14ac:dyDescent="0.25">
      <c r="H116" s="60"/>
    </row>
    <row r="117" spans="8:8" x14ac:dyDescent="0.25">
      <c r="H117" s="60"/>
    </row>
    <row r="118" spans="8:8" x14ac:dyDescent="0.25">
      <c r="H118" s="60"/>
    </row>
    <row r="119" spans="8:8" x14ac:dyDescent="0.25">
      <c r="H119" s="60"/>
    </row>
    <row r="120" spans="8:8" x14ac:dyDescent="0.25">
      <c r="H120" s="60"/>
    </row>
    <row r="121" spans="8:8" x14ac:dyDescent="0.25">
      <c r="H121" s="60"/>
    </row>
    <row r="122" spans="8:8" x14ac:dyDescent="0.25">
      <c r="H122" s="60"/>
    </row>
    <row r="123" spans="8:8" x14ac:dyDescent="0.25">
      <c r="H123" s="60"/>
    </row>
    <row r="124" spans="8:8" x14ac:dyDescent="0.25">
      <c r="H124" s="60"/>
    </row>
    <row r="125" spans="8:8" x14ac:dyDescent="0.25">
      <c r="H125" s="60"/>
    </row>
    <row r="126" spans="8:8" x14ac:dyDescent="0.25">
      <c r="H126" s="60"/>
    </row>
    <row r="127" spans="8:8" x14ac:dyDescent="0.25">
      <c r="H127" s="60"/>
    </row>
    <row r="128" spans="8:8" x14ac:dyDescent="0.25">
      <c r="H128" s="60"/>
    </row>
    <row r="129" spans="8:8" x14ac:dyDescent="0.25">
      <c r="H129" s="60"/>
    </row>
    <row r="130" spans="8:8" x14ac:dyDescent="0.25">
      <c r="H130" s="60"/>
    </row>
    <row r="131" spans="8:8" x14ac:dyDescent="0.25">
      <c r="H131" s="60"/>
    </row>
    <row r="132" spans="8:8" x14ac:dyDescent="0.25">
      <c r="H132" s="60"/>
    </row>
    <row r="133" spans="8:8" x14ac:dyDescent="0.25">
      <c r="H133" s="60"/>
    </row>
    <row r="134" spans="8:8" x14ac:dyDescent="0.25">
      <c r="H134" s="60"/>
    </row>
    <row r="135" spans="8:8" x14ac:dyDescent="0.25">
      <c r="H135" s="60"/>
    </row>
    <row r="136" spans="8:8" x14ac:dyDescent="0.25">
      <c r="H136" s="60"/>
    </row>
    <row r="137" spans="8:8" x14ac:dyDescent="0.25">
      <c r="H137" s="60"/>
    </row>
    <row r="138" spans="8:8" x14ac:dyDescent="0.25">
      <c r="H138" s="60"/>
    </row>
    <row r="139" spans="8:8" x14ac:dyDescent="0.25">
      <c r="H139" s="60"/>
    </row>
    <row r="140" spans="8:8" x14ac:dyDescent="0.25">
      <c r="H140" s="60"/>
    </row>
    <row r="141" spans="8:8" x14ac:dyDescent="0.25">
      <c r="H141" s="60"/>
    </row>
    <row r="142" spans="8:8" x14ac:dyDescent="0.25">
      <c r="H142" s="60"/>
    </row>
    <row r="143" spans="8:8" x14ac:dyDescent="0.25">
      <c r="H143" s="60"/>
    </row>
    <row r="144" spans="8:8" x14ac:dyDescent="0.25">
      <c r="H144" s="60"/>
    </row>
    <row r="145" spans="8:8" x14ac:dyDescent="0.25">
      <c r="H145" s="60"/>
    </row>
    <row r="146" spans="8:8" x14ac:dyDescent="0.25">
      <c r="H146" s="60"/>
    </row>
    <row r="147" spans="8:8" x14ac:dyDescent="0.25">
      <c r="H147" s="60"/>
    </row>
    <row r="148" spans="8:8" x14ac:dyDescent="0.25">
      <c r="H148" s="60"/>
    </row>
    <row r="149" spans="8:8" x14ac:dyDescent="0.25">
      <c r="H149" s="60"/>
    </row>
    <row r="150" spans="8:8" x14ac:dyDescent="0.25">
      <c r="H150" s="60"/>
    </row>
    <row r="151" spans="8:8" x14ac:dyDescent="0.25">
      <c r="H151" s="60"/>
    </row>
    <row r="152" spans="8:8" x14ac:dyDescent="0.25">
      <c r="H152" s="60"/>
    </row>
    <row r="153" spans="8:8" x14ac:dyDescent="0.25">
      <c r="H153" s="60"/>
    </row>
    <row r="154" spans="8:8" x14ac:dyDescent="0.25">
      <c r="H154" s="60"/>
    </row>
    <row r="155" spans="8:8" x14ac:dyDescent="0.25">
      <c r="H155" s="60"/>
    </row>
    <row r="156" spans="8:8" x14ac:dyDescent="0.25">
      <c r="H156" s="60"/>
    </row>
    <row r="157" spans="8:8" x14ac:dyDescent="0.25">
      <c r="H157" s="60"/>
    </row>
    <row r="158" spans="8:8" x14ac:dyDescent="0.25">
      <c r="H158" s="60"/>
    </row>
    <row r="159" spans="8:8" x14ac:dyDescent="0.25">
      <c r="H159" s="60"/>
    </row>
    <row r="160" spans="8:8" x14ac:dyDescent="0.25">
      <c r="H160" s="60"/>
    </row>
    <row r="161" spans="8:8" x14ac:dyDescent="0.25">
      <c r="H161" s="60"/>
    </row>
    <row r="162" spans="8:8" x14ac:dyDescent="0.25">
      <c r="H162" s="60"/>
    </row>
    <row r="163" spans="8:8" x14ac:dyDescent="0.25">
      <c r="H163" s="60"/>
    </row>
    <row r="164" spans="8:8" x14ac:dyDescent="0.25">
      <c r="H164" s="60"/>
    </row>
    <row r="165" spans="8:8" x14ac:dyDescent="0.25">
      <c r="H165" s="60"/>
    </row>
    <row r="166" spans="8:8" x14ac:dyDescent="0.25">
      <c r="H166" s="60"/>
    </row>
    <row r="167" spans="8:8" x14ac:dyDescent="0.25">
      <c r="H167" s="60"/>
    </row>
    <row r="168" spans="8:8" x14ac:dyDescent="0.25">
      <c r="H168" s="60"/>
    </row>
    <row r="169" spans="8:8" x14ac:dyDescent="0.25">
      <c r="H169" s="60"/>
    </row>
    <row r="170" spans="8:8" x14ac:dyDescent="0.25">
      <c r="H170" s="60"/>
    </row>
  </sheetData>
  <autoFilter ref="A9:H61" xr:uid="{23269630-BCA6-4EF8-AB52-534100005D5B}"/>
  <mergeCells count="10">
    <mergeCell ref="F66:G66"/>
    <mergeCell ref="D67:E67"/>
    <mergeCell ref="D68:E68"/>
    <mergeCell ref="A1:H2"/>
    <mergeCell ref="A6:H6"/>
    <mergeCell ref="A7:H7"/>
    <mergeCell ref="A8:H8"/>
    <mergeCell ref="A64:C64"/>
    <mergeCell ref="A65:C65"/>
    <mergeCell ref="F65:G65"/>
  </mergeCells>
  <pageMargins left="0.31496062992125984" right="0.31496062992125984" top="0.39370078740157483" bottom="0.39370078740157483" header="0.31496062992125984" footer="0.31496062992125984"/>
  <pageSetup scale="80" orientation="landscape"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BALANCE</vt:lpstr>
      <vt:lpstr>DESEMBOLSO AGOSTO</vt:lpstr>
      <vt:lpstr>REPORTE SUPLIDORES AGOSTO</vt:lpstr>
      <vt:lpstr>'DESEMBOLSO AGOSTO'!Área_de_impresión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Emiliana Ramírez Sánchez</cp:lastModifiedBy>
  <cp:lastPrinted>2024-09-10T16:10:29Z</cp:lastPrinted>
  <dcterms:created xsi:type="dcterms:W3CDTF">2024-09-06T13:41:05Z</dcterms:created>
  <dcterms:modified xsi:type="dcterms:W3CDTF">2024-09-11T16:49:27Z</dcterms:modified>
</cp:coreProperties>
</file>