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4385ECAB-D6F4-4E79-A968-0DC5CC568665}" xr6:coauthVersionLast="47" xr6:coauthVersionMax="47" xr10:uidLastSave="{00000000-0000-0000-0000-000000000000}"/>
  <bookViews>
    <workbookView xWindow="-120" yWindow="-120" windowWidth="29040" windowHeight="15720" xr2:uid="{59EBD7D6-C69E-40BD-A1DB-E783936454B8}"/>
  </bookViews>
  <sheets>
    <sheet name="MODIFIC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1" l="1"/>
  <c r="B14" i="1" s="1"/>
  <c r="C15" i="1"/>
  <c r="D15" i="1"/>
  <c r="L15" i="1" s="1"/>
  <c r="E15" i="1"/>
  <c r="E67" i="1" s="1"/>
  <c r="E91" i="1" s="1"/>
  <c r="F15" i="1"/>
  <c r="F67" i="1" s="1"/>
  <c r="F91" i="1" s="1"/>
  <c r="G15" i="1"/>
  <c r="G67" i="1" s="1"/>
  <c r="G91" i="1" s="1"/>
  <c r="H15" i="1"/>
  <c r="H14" i="1" s="1"/>
  <c r="I15" i="1"/>
  <c r="I67" i="1" s="1"/>
  <c r="I91" i="1" s="1"/>
  <c r="J15" i="1"/>
  <c r="J67" i="1" s="1"/>
  <c r="J91" i="1" s="1"/>
  <c r="K15" i="1"/>
  <c r="L16" i="1"/>
  <c r="L17" i="1"/>
  <c r="L18" i="1"/>
  <c r="L19" i="1"/>
  <c r="L20" i="1"/>
  <c r="B21" i="1"/>
  <c r="C21" i="1"/>
  <c r="D21" i="1"/>
  <c r="E21" i="1"/>
  <c r="F21" i="1"/>
  <c r="G21" i="1"/>
  <c r="H21" i="1"/>
  <c r="I21" i="1"/>
  <c r="J21" i="1"/>
  <c r="K21" i="1"/>
  <c r="K67" i="1" s="1"/>
  <c r="K91" i="1" s="1"/>
  <c r="L22" i="1"/>
  <c r="L21" i="1" s="1"/>
  <c r="L23" i="1"/>
  <c r="L24" i="1"/>
  <c r="L25" i="1"/>
  <c r="L26" i="1"/>
  <c r="L27" i="1"/>
  <c r="L28" i="1"/>
  <c r="L29" i="1"/>
  <c r="L30" i="1"/>
  <c r="B31" i="1"/>
  <c r="C31" i="1"/>
  <c r="D31" i="1"/>
  <c r="E31" i="1"/>
  <c r="F31" i="1"/>
  <c r="G31" i="1"/>
  <c r="H31" i="1"/>
  <c r="I31" i="1"/>
  <c r="J31" i="1"/>
  <c r="K31" i="1"/>
  <c r="L32" i="1"/>
  <c r="L31" i="1" s="1"/>
  <c r="L33" i="1"/>
  <c r="L34" i="1"/>
  <c r="L35" i="1"/>
  <c r="L36" i="1"/>
  <c r="L37" i="1"/>
  <c r="L38" i="1"/>
  <c r="L39" i="1"/>
  <c r="L40" i="1"/>
  <c r="B41" i="1"/>
  <c r="D41" i="1"/>
  <c r="E41" i="1"/>
  <c r="C42" i="1"/>
  <c r="C41" i="1" s="1"/>
  <c r="L42" i="1"/>
  <c r="L41" i="1" s="1"/>
  <c r="C43" i="1"/>
  <c r="L43" i="1"/>
  <c r="C44" i="1"/>
  <c r="L44" i="1"/>
  <c r="C45" i="1"/>
  <c r="L45" i="1"/>
  <c r="C46" i="1"/>
  <c r="L46" i="1"/>
  <c r="C47" i="1"/>
  <c r="L47" i="1"/>
  <c r="C48" i="1"/>
  <c r="L48" i="1"/>
  <c r="B49" i="1"/>
  <c r="D49" i="1"/>
  <c r="E49" i="1"/>
  <c r="F49" i="1"/>
  <c r="G49" i="1"/>
  <c r="H49" i="1"/>
  <c r="I49" i="1"/>
  <c r="J49" i="1"/>
  <c r="K49" i="1"/>
  <c r="C50" i="1"/>
  <c r="C49" i="1" s="1"/>
  <c r="L50" i="1"/>
  <c r="L49" i="1" s="1"/>
  <c r="C51" i="1"/>
  <c r="L51" i="1"/>
  <c r="C52" i="1"/>
  <c r="L52" i="1"/>
  <c r="C53" i="1"/>
  <c r="L53" i="1"/>
  <c r="C54" i="1"/>
  <c r="L54" i="1"/>
  <c r="C55" i="1"/>
  <c r="L55" i="1"/>
  <c r="C56" i="1"/>
  <c r="L56" i="1"/>
  <c r="B57" i="1"/>
  <c r="E57" i="1"/>
  <c r="F57" i="1"/>
  <c r="G57" i="1"/>
  <c r="H57" i="1"/>
  <c r="I57" i="1"/>
  <c r="J57" i="1"/>
  <c r="K57" i="1"/>
  <c r="C58" i="1"/>
  <c r="L58" i="1"/>
  <c r="L57" i="1" s="1"/>
  <c r="L59" i="1"/>
  <c r="C60" i="1"/>
  <c r="L60" i="1"/>
  <c r="C61" i="1"/>
  <c r="C57" i="1" s="1"/>
  <c r="C67" i="1" s="1"/>
  <c r="C91" i="1" s="1"/>
  <c r="L61" i="1"/>
  <c r="C62" i="1"/>
  <c r="L62" i="1"/>
  <c r="C63" i="1"/>
  <c r="L63" i="1"/>
  <c r="C64" i="1"/>
  <c r="L64" i="1"/>
  <c r="C65" i="1"/>
  <c r="L65" i="1"/>
  <c r="L66" i="1"/>
  <c r="B67" i="1"/>
  <c r="B91" i="1" s="1"/>
  <c r="D67" i="1"/>
  <c r="B68" i="1"/>
  <c r="C68" i="1"/>
  <c r="D68" i="1"/>
  <c r="E68" i="1"/>
  <c r="F68" i="1"/>
  <c r="G68" i="1"/>
  <c r="H68" i="1"/>
  <c r="I68" i="1"/>
  <c r="J68" i="1"/>
  <c r="K68" i="1"/>
  <c r="L69" i="1"/>
  <c r="L68" i="1" s="1"/>
  <c r="L70" i="1"/>
  <c r="L71" i="1"/>
  <c r="L72" i="1"/>
  <c r="B73" i="1"/>
  <c r="C73" i="1"/>
  <c r="D73" i="1"/>
  <c r="E73" i="1"/>
  <c r="F73" i="1"/>
  <c r="G73" i="1"/>
  <c r="H73" i="1"/>
  <c r="I73" i="1"/>
  <c r="J73" i="1"/>
  <c r="K73" i="1"/>
  <c r="L74" i="1"/>
  <c r="L73" i="1" s="1"/>
  <c r="L75" i="1"/>
  <c r="B76" i="1"/>
  <c r="C76" i="1"/>
  <c r="D76" i="1"/>
  <c r="E76" i="1"/>
  <c r="F76" i="1"/>
  <c r="G76" i="1"/>
  <c r="H76" i="1"/>
  <c r="I76" i="1"/>
  <c r="J76" i="1"/>
  <c r="K76" i="1"/>
  <c r="L76" i="1"/>
  <c r="L77" i="1"/>
  <c r="L78" i="1"/>
  <c r="L79" i="1"/>
  <c r="D81" i="1"/>
  <c r="D90" i="1" s="1"/>
  <c r="E81" i="1"/>
  <c r="E90" i="1" s="1"/>
  <c r="F81" i="1"/>
  <c r="F90" i="1" s="1"/>
  <c r="G81" i="1"/>
  <c r="H81" i="1"/>
  <c r="B82" i="1"/>
  <c r="B81" i="1" s="1"/>
  <c r="B90" i="1" s="1"/>
  <c r="C82" i="1"/>
  <c r="C81" i="1" s="1"/>
  <c r="C90" i="1" s="1"/>
  <c r="D82" i="1"/>
  <c r="E82" i="1"/>
  <c r="F82" i="1"/>
  <c r="G82" i="1"/>
  <c r="H82" i="1"/>
  <c r="L83" i="1"/>
  <c r="L82" i="1" s="1"/>
  <c r="L81" i="1" s="1"/>
  <c r="L90" i="1" s="1"/>
  <c r="L84" i="1"/>
  <c r="B85" i="1"/>
  <c r="C85" i="1"/>
  <c r="D85" i="1"/>
  <c r="E85" i="1"/>
  <c r="F85" i="1"/>
  <c r="G85" i="1"/>
  <c r="H85" i="1"/>
  <c r="L86" i="1"/>
  <c r="L85" i="1" s="1"/>
  <c r="L87" i="1"/>
  <c r="B88" i="1"/>
  <c r="C88" i="1"/>
  <c r="D88" i="1"/>
  <c r="E88" i="1"/>
  <c r="F88" i="1"/>
  <c r="L89" i="1"/>
  <c r="L88" i="1" s="1"/>
  <c r="C14" i="1" l="1"/>
  <c r="K14" i="1"/>
  <c r="D91" i="1"/>
  <c r="J14" i="1"/>
  <c r="I14" i="1"/>
  <c r="G14" i="1"/>
  <c r="F14" i="1"/>
  <c r="H67" i="1"/>
  <c r="H91" i="1" s="1"/>
  <c r="D14" i="1"/>
  <c r="E14" i="1"/>
  <c r="L14" i="1" l="1"/>
  <c r="L67" i="1"/>
  <c r="L91" i="1" s="1"/>
</calcChain>
</file>

<file path=xl/sharedStrings.xml><?xml version="1.0" encoding="utf-8"?>
<sst xmlns="http://schemas.openxmlformats.org/spreadsheetml/2006/main" count="106" uniqueCount="106">
  <si>
    <t xml:space="preserve">                                                                                                                                                                                          Encargada Divisiòn de Presupuesto</t>
  </si>
  <si>
    <t xml:space="preserve">                                             Auxiliar Divisiòn de Presupuesto</t>
  </si>
  <si>
    <t xml:space="preserve">                                                                                                                                                                                        VIRGINIA VERUSKA D`OLEO CABRERA </t>
  </si>
  <si>
    <t xml:space="preserve">                                                     ALICIA RODRIGUEZ VILLAR</t>
  </si>
  <si>
    <t xml:space="preserve">                                                                                                                                                                                                                REVISADO  POR:</t>
  </si>
  <si>
    <t xml:space="preserve">                                                               ELABORADO POR:</t>
  </si>
  <si>
    <t>Fecha de imputación: hasta el 31 de agosto  2025</t>
  </si>
  <si>
    <t>Fecha de registro: el 1 de agosto  de 2025</t>
  </si>
  <si>
    <t>Fuente: Sistema Integrado de Gestion Financiera (SIGEF)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</si>
  <si>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</si>
  <si>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</si>
  <si>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</si>
  <si>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</si>
  <si>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</si>
  <si>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</si>
  <si>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</si>
  <si>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</si>
  <si>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</si>
  <si>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</si>
  <si>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</si>
  <si>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Total general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</si>
  <si>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</si>
  <si>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</si>
  <si>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</si>
  <si>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</si>
  <si>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</si>
  <si>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</si>
  <si>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</si>
  <si>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</si>
  <si>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</si>
  <si>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</si>
  <si>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OBRAS EN EDIFICACIONES</t>
  </si>
  <si>
    <t>2.7 OBRAS</t>
  </si>
  <si>
    <t>Total general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</si>
  <si>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</si>
  <si>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</si>
  <si>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</si>
  <si>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</si>
  <si>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</si>
  <si>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</si>
  <si>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</si>
  <si>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</si>
  <si>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</si>
  <si>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</si>
  <si>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</si>
  <si>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</si>
  <si>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</si>
  <si>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</si>
  <si>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</si>
  <si>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</si>
  <si>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</si>
  <si>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</si>
  <si>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</si>
  <si>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</si>
  <si>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</si>
  <si>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</si>
  <si>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</si>
  <si>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</si>
  <si>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TRANSFERENCIAS CORRIENTES SECTOR PRIVADO</t>
  </si>
  <si>
    <t>2.4 TRANSFERECIAS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</si>
  <si>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</si>
  <si>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</si>
  <si>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</si>
  <si>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</si>
  <si>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</si>
  <si>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</si>
  <si>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</si>
  <si>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</si>
  <si>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</si>
  <si>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</si>
  <si>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</si>
  <si>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</si>
  <si>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REP. MENORES E INSTAL.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</si>
  <si>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</si>
  <si>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</si>
  <si>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</si>
  <si>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</si>
  <si>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</si>
  <si>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</si>
  <si>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</si>
  <si>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</si>
  <si>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</si>
  <si>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</si>
  <si>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</si>
  <si>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</si>
  <si>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</si>
  <si>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</si>
  <si>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</si>
  <si>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Agosto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</si>
  <si>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</si>
  <si>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</si>
  <si>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</si>
  <si>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</si>
  <si>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</si>
  <si>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</si>
  <si>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</si>
  <si>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</si>
  <si>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</si>
  <si>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</si>
  <si>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</si>
  <si>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</si>
  <si>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>Ejecución de Gastos en etapa devengado</t>
  </si>
  <si>
    <t>AGOSTO 2025</t>
  </si>
  <si>
    <t>CAPITULO: 0216, UNIDAD EJECUTORA: 0005</t>
  </si>
  <si>
    <t>DIRECCIÓN GENERAL DE BELLAS ARTES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</si>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</sst>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65">
    <border>
      <left/>
      <right/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2">
    <xf numFmtId="0" fontId="0" fillId="0" borderId="0" xfId="0"/>
    <xf numFmtId="4" fontId="0" fillId="0" borderId="0" xfId="0" applyNumberFormat="1"/>
    <xf numFmtId="0" fontId="3" fillId="0" borderId="0" xfId="0" applyFont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top"/>
    </xf>
    <xf numFmtId="0" fontId="4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4" fontId="5" fillId="0" borderId="0" xfId="0" applyNumberFormat="1" applyFont="1"/>
    <xf numFmtId="4" fontId="6" fillId="0" borderId="0" xfId="0" applyNumberFormat="1" applyFont="1"/>
    <xf numFmtId="0" fontId="6" fillId="0" borderId="0" xfId="0" applyFont="1" applyAlignment="1">
      <alignment horizontal="center"/>
    </xf>
    <xf numFmtId="4" fontId="5" fillId="0" borderId="0" xfId="1" applyNumberFormat="1" applyFont="1"/>
    <xf numFmtId="0" fontId="5" fillId="0" borderId="0" xfId="0" applyFont="1" applyAlignment="1">
      <alignment horizontal="left"/>
    </xf>
    <xf numFmtId="0" fontId="5" fillId="2" borderId="0" xfId="0" applyFont="1" applyFill="1"/>
    <xf numFmtId="4" fontId="7" fillId="3" borderId="1" xfId="2" applyNumberFormat="1" applyFont="1" applyFill="1" applyBorder="1"/>
    <xf numFmtId="4" fontId="7" fillId="3" borderId="2" xfId="2" applyNumberFormat="1" applyFont="1" applyFill="1" applyBorder="1"/>
    <xf numFmtId="4" fontId="7" fillId="3" borderId="3" xfId="2" applyNumberFormat="1" applyFont="1" applyFill="1" applyBorder="1"/>
    <xf numFmtId="4" fontId="7" fillId="3" borderId="4" xfId="2" applyNumberFormat="1" applyFont="1" applyFill="1" applyBorder="1"/>
    <xf numFmtId="0" fontId="7" fillId="3" borderId="5" xfId="0" applyFont="1" applyFill="1" applyBorder="1" applyAlignment="1">
      <alignment horizontal="left" vertical="center" wrapText="1"/>
    </xf>
    <xf numFmtId="2" fontId="6" fillId="4" borderId="6" xfId="2" applyNumberFormat="1" applyFont="1" applyFill="1" applyBorder="1" applyAlignment="1"/>
    <xf numFmtId="2" fontId="6" fillId="4" borderId="7" xfId="2" applyNumberFormat="1" applyFont="1" applyFill="1" applyBorder="1" applyAlignment="1"/>
    <xf numFmtId="2" fontId="6" fillId="4" borderId="8" xfId="2" applyNumberFormat="1" applyFont="1" applyFill="1" applyBorder="1" applyAlignment="1"/>
    <xf numFmtId="2" fontId="6" fillId="4" borderId="9" xfId="2" applyNumberFormat="1" applyFont="1" applyFill="1" applyBorder="1" applyAlignment="1"/>
    <xf numFmtId="2" fontId="6" fillId="4" borderId="10" xfId="2" applyNumberFormat="1" applyFont="1" applyFill="1" applyBorder="1" applyAlignment="1"/>
    <xf numFmtId="2" fontId="6" fillId="4" borderId="11" xfId="2" applyNumberFormat="1" applyFont="1" applyFill="1" applyBorder="1" applyAlignment="1"/>
    <xf numFmtId="4" fontId="5" fillId="0" borderId="12" xfId="2" applyNumberFormat="1" applyFont="1" applyBorder="1"/>
    <xf numFmtId="2" fontId="5" fillId="4" borderId="13" xfId="2" applyNumberFormat="1" applyFont="1" applyFill="1" applyBorder="1" applyAlignment="1"/>
    <xf numFmtId="2" fontId="5" fillId="4" borderId="14" xfId="2" applyNumberFormat="1" applyFont="1" applyFill="1" applyBorder="1" applyAlignment="1"/>
    <xf numFmtId="2" fontId="5" fillId="4" borderId="15" xfId="2" applyNumberFormat="1" applyFont="1" applyFill="1" applyBorder="1" applyAlignment="1"/>
    <xf numFmtId="0" fontId="5" fillId="0" borderId="16" xfId="0" applyFont="1" applyBorder="1" applyAlignment="1">
      <alignment horizontal="left" vertical="center" wrapText="1" indent="2"/>
    </xf>
    <xf numFmtId="2" fontId="6" fillId="4" borderId="17" xfId="2" applyNumberFormat="1" applyFont="1" applyFill="1" applyBorder="1" applyAlignment="1"/>
    <xf numFmtId="2" fontId="6" fillId="4" borderId="13" xfId="2" applyNumberFormat="1" applyFont="1" applyFill="1" applyBorder="1" applyAlignment="1"/>
    <xf numFmtId="2" fontId="6" fillId="4" borderId="18" xfId="2" applyNumberFormat="1" applyFont="1" applyFill="1" applyBorder="1" applyAlignment="1"/>
    <xf numFmtId="0" fontId="6" fillId="0" borderId="19" xfId="0" applyFont="1" applyBorder="1" applyAlignment="1">
      <alignment horizontal="left" vertical="center" wrapText="1"/>
    </xf>
    <xf numFmtId="2" fontId="5" fillId="4" borderId="20" xfId="2" applyNumberFormat="1" applyFont="1" applyFill="1" applyBorder="1" applyAlignment="1"/>
    <xf numFmtId="2" fontId="5" fillId="4" borderId="21" xfId="2" applyNumberFormat="1" applyFont="1" applyFill="1" applyBorder="1" applyAlignment="1"/>
    <xf numFmtId="0" fontId="5" fillId="0" borderId="22" xfId="0" applyFont="1" applyBorder="1" applyAlignment="1">
      <alignment horizontal="left" vertical="center" wrapText="1" indent="2"/>
    </xf>
    <xf numFmtId="2" fontId="5" fillId="4" borderId="18" xfId="2" applyNumberFormat="1" applyFont="1" applyFill="1" applyBorder="1" applyAlignment="1"/>
    <xf numFmtId="2" fontId="5" fillId="4" borderId="23" xfId="2" applyNumberFormat="1" applyFont="1" applyFill="1" applyBorder="1" applyAlignment="1"/>
    <xf numFmtId="2" fontId="6" fillId="4" borderId="24" xfId="2" applyNumberFormat="1" applyFont="1" applyFill="1" applyBorder="1" applyAlignment="1"/>
    <xf numFmtId="2" fontId="6" fillId="4" borderId="25" xfId="2" applyNumberFormat="1" applyFont="1" applyFill="1" applyBorder="1" applyAlignment="1"/>
    <xf numFmtId="0" fontId="6" fillId="0" borderId="22" xfId="0" applyFont="1" applyBorder="1" applyAlignment="1">
      <alignment horizontal="left" vertical="center" wrapText="1"/>
    </xf>
    <xf numFmtId="2" fontId="5" fillId="4" borderId="26" xfId="2" applyNumberFormat="1" applyFont="1" applyFill="1" applyBorder="1" applyAlignment="1"/>
    <xf numFmtId="2" fontId="5" fillId="4" borderId="27" xfId="2" applyNumberFormat="1" applyFont="1" applyFill="1" applyBorder="1" applyAlignment="1"/>
    <xf numFmtId="2" fontId="5" fillId="4" borderId="28" xfId="2" applyNumberFormat="1" applyFont="1" applyFill="1" applyBorder="1" applyAlignment="1"/>
    <xf numFmtId="2" fontId="6" fillId="4" borderId="20" xfId="2" applyNumberFormat="1" applyFont="1" applyFill="1" applyBorder="1" applyAlignment="1"/>
    <xf numFmtId="2" fontId="6" fillId="4" borderId="21" xfId="2" applyNumberFormat="1" applyFont="1" applyFill="1" applyBorder="1" applyAlignment="1"/>
    <xf numFmtId="2" fontId="6" fillId="4" borderId="29" xfId="2" applyNumberFormat="1" applyFont="1" applyFill="1" applyBorder="1" applyAlignment="1"/>
    <xf numFmtId="2" fontId="6" fillId="4" borderId="30" xfId="2" applyNumberFormat="1" applyFont="1" applyFill="1" applyBorder="1" applyAlignment="1"/>
    <xf numFmtId="2" fontId="6" fillId="4" borderId="31" xfId="2" applyNumberFormat="1" applyFont="1" applyFill="1" applyBorder="1" applyAlignment="1"/>
    <xf numFmtId="2" fontId="6" fillId="4" borderId="32" xfId="2" applyNumberFormat="1" applyFont="1" applyFill="1" applyBorder="1" applyAlignment="1"/>
    <xf numFmtId="0" fontId="6" fillId="0" borderId="33" xfId="0" applyFont="1" applyBorder="1" applyAlignment="1">
      <alignment horizontal="left" vertical="center" wrapText="1"/>
    </xf>
    <xf numFmtId="2" fontId="7" fillId="3" borderId="34" xfId="2" applyNumberFormat="1" applyFont="1" applyFill="1" applyBorder="1" applyAlignment="1"/>
    <xf numFmtId="2" fontId="7" fillId="3" borderId="35" xfId="2" applyNumberFormat="1" applyFont="1" applyFill="1" applyBorder="1" applyAlignment="1"/>
    <xf numFmtId="2" fontId="7" fillId="3" borderId="36" xfId="2" applyNumberFormat="1" applyFont="1" applyFill="1" applyBorder="1" applyAlignment="1"/>
    <xf numFmtId="44" fontId="7" fillId="3" borderId="35" xfId="2" applyFont="1" applyFill="1" applyBorder="1" applyAlignment="1"/>
    <xf numFmtId="44" fontId="7" fillId="3" borderId="37" xfId="2" applyFont="1" applyFill="1" applyBorder="1" applyAlignment="1"/>
    <xf numFmtId="0" fontId="7" fillId="3" borderId="37" xfId="0" applyFont="1" applyFill="1" applyBorder="1" applyAlignment="1">
      <alignment vertical="center"/>
    </xf>
    <xf numFmtId="4" fontId="5" fillId="0" borderId="38" xfId="2" applyNumberFormat="1" applyFont="1" applyBorder="1"/>
    <xf numFmtId="2" fontId="5" fillId="0" borderId="7" xfId="2" applyNumberFormat="1" applyFont="1" applyBorder="1" applyAlignment="1"/>
    <xf numFmtId="0" fontId="5" fillId="0" borderId="39" xfId="0" applyFont="1" applyBorder="1" applyAlignment="1">
      <alignment horizontal="left"/>
    </xf>
    <xf numFmtId="4" fontId="5" fillId="0" borderId="40" xfId="2" applyNumberFormat="1" applyFont="1" applyBorder="1"/>
    <xf numFmtId="2" fontId="5" fillId="0" borderId="13" xfId="2" applyNumberFormat="1" applyFont="1" applyBorder="1" applyAlignment="1"/>
    <xf numFmtId="0" fontId="5" fillId="0" borderId="41" xfId="0" applyFont="1" applyBorder="1" applyAlignment="1">
      <alignment horizontal="left"/>
    </xf>
    <xf numFmtId="2" fontId="5" fillId="0" borderId="42" xfId="2" applyNumberFormat="1" applyFont="1" applyBorder="1" applyAlignment="1"/>
    <xf numFmtId="2" fontId="6" fillId="0" borderId="40" xfId="2" applyNumberFormat="1" applyFont="1" applyBorder="1" applyAlignment="1"/>
    <xf numFmtId="2" fontId="6" fillId="0" borderId="13" xfId="2" applyNumberFormat="1" applyFont="1" applyBorder="1" applyAlignment="1"/>
    <xf numFmtId="2" fontId="6" fillId="0" borderId="26" xfId="2" applyNumberFormat="1" applyFont="1" applyBorder="1" applyAlignment="1"/>
    <xf numFmtId="2" fontId="6" fillId="0" borderId="22" xfId="2" applyNumberFormat="1" applyFont="1" applyBorder="1" applyAlignment="1"/>
    <xf numFmtId="0" fontId="6" fillId="0" borderId="4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4" fontId="5" fillId="0" borderId="43" xfId="2" applyNumberFormat="1" applyFont="1" applyBorder="1"/>
    <xf numFmtId="2" fontId="6" fillId="0" borderId="21" xfId="2" applyNumberFormat="1" applyFont="1" applyBorder="1" applyAlignment="1"/>
    <xf numFmtId="2" fontId="6" fillId="0" borderId="18" xfId="2" applyNumberFormat="1" applyFont="1" applyBorder="1" applyAlignment="1"/>
    <xf numFmtId="0" fontId="5" fillId="0" borderId="41" xfId="0" applyFont="1" applyBorder="1" applyAlignment="1">
      <alignment horizontal="left" wrapText="1"/>
    </xf>
    <xf numFmtId="2" fontId="6" fillId="0" borderId="44" xfId="2" applyNumberFormat="1" applyFont="1" applyBorder="1" applyAlignment="1"/>
    <xf numFmtId="2" fontId="6" fillId="0" borderId="30" xfId="2" applyNumberFormat="1" applyFont="1" applyBorder="1" applyAlignment="1"/>
    <xf numFmtId="0" fontId="6" fillId="0" borderId="33" xfId="0" applyFont="1" applyBorder="1" applyAlignment="1">
      <alignment horizontal="left"/>
    </xf>
    <xf numFmtId="4" fontId="7" fillId="3" borderId="45" xfId="2" applyNumberFormat="1" applyFont="1" applyFill="1" applyBorder="1"/>
    <xf numFmtId="4" fontId="7" fillId="3" borderId="46" xfId="2" applyNumberFormat="1" applyFont="1" applyFill="1" applyBorder="1"/>
    <xf numFmtId="4" fontId="7" fillId="3" borderId="47" xfId="2" applyNumberFormat="1" applyFont="1" applyFill="1" applyBorder="1"/>
    <xf numFmtId="0" fontId="7" fillId="3" borderId="48" xfId="0" applyFont="1" applyFill="1" applyBorder="1" applyAlignment="1">
      <alignment vertical="center"/>
    </xf>
    <xf numFmtId="4" fontId="5" fillId="0" borderId="49" xfId="2" applyNumberFormat="1" applyFont="1" applyBorder="1"/>
    <xf numFmtId="4" fontId="5" fillId="0" borderId="50" xfId="2" applyNumberFormat="1" applyFont="1" applyBorder="1"/>
    <xf numFmtId="4" fontId="5" fillId="0" borderId="7" xfId="2" applyNumberFormat="1" applyFont="1" applyBorder="1"/>
    <xf numFmtId="4" fontId="5" fillId="0" borderId="13" xfId="2" applyNumberFormat="1" applyFont="1" applyBorder="1"/>
    <xf numFmtId="0" fontId="5" fillId="0" borderId="11" xfId="0" applyFont="1" applyBorder="1" applyAlignment="1">
      <alignment horizontal="left" wrapText="1" indent="2"/>
    </xf>
    <xf numFmtId="4" fontId="5" fillId="0" borderId="51" xfId="2" applyNumberFormat="1" applyFont="1" applyBorder="1"/>
    <xf numFmtId="4" fontId="5" fillId="0" borderId="42" xfId="2" applyNumberFormat="1" applyFont="1" applyBorder="1"/>
    <xf numFmtId="0" fontId="5" fillId="0" borderId="22" xfId="0" applyFont="1" applyBorder="1" applyAlignment="1">
      <alignment horizontal="left" indent="2"/>
    </xf>
    <xf numFmtId="0" fontId="5" fillId="0" borderId="22" xfId="0" applyFont="1" applyBorder="1" applyAlignment="1">
      <alignment horizontal="left" wrapText="1" indent="2"/>
    </xf>
    <xf numFmtId="4" fontId="5" fillId="0" borderId="44" xfId="2" applyNumberFormat="1" applyFont="1" applyBorder="1"/>
    <xf numFmtId="4" fontId="5" fillId="0" borderId="52" xfId="2" applyNumberFormat="1" applyFont="1" applyBorder="1"/>
    <xf numFmtId="4" fontId="5" fillId="0" borderId="30" xfId="2" applyNumberFormat="1" applyFont="1" applyBorder="1"/>
    <xf numFmtId="0" fontId="5" fillId="0" borderId="33" xfId="0" applyFont="1" applyBorder="1" applyAlignment="1">
      <alignment horizontal="left" indent="2"/>
    </xf>
    <xf numFmtId="4" fontId="6" fillId="0" borderId="53" xfId="2" applyNumberFormat="1" applyFont="1" applyBorder="1"/>
    <xf numFmtId="4" fontId="6" fillId="0" borderId="53" xfId="0" applyNumberFormat="1" applyFont="1" applyBorder="1"/>
    <xf numFmtId="4" fontId="6" fillId="0" borderId="48" xfId="2" applyNumberFormat="1" applyFont="1" applyBorder="1" applyAlignment="1"/>
    <xf numFmtId="0" fontId="6" fillId="0" borderId="53" xfId="0" applyFont="1" applyBorder="1" applyAlignment="1">
      <alignment horizontal="left" indent="1"/>
    </xf>
    <xf numFmtId="4" fontId="5" fillId="0" borderId="54" xfId="2" applyNumberFormat="1" applyFont="1" applyBorder="1"/>
    <xf numFmtId="0" fontId="5" fillId="0" borderId="11" xfId="0" applyFont="1" applyBorder="1" applyAlignment="1">
      <alignment horizontal="left"/>
    </xf>
    <xf numFmtId="4" fontId="5" fillId="0" borderId="18" xfId="2" applyNumberFormat="1" applyFont="1" applyBorder="1"/>
    <xf numFmtId="0" fontId="5" fillId="0" borderId="22" xfId="0" applyFont="1" applyBorder="1" applyAlignment="1">
      <alignment horizontal="left" wrapText="1"/>
    </xf>
    <xf numFmtId="0" fontId="5" fillId="0" borderId="33" xfId="0" applyFont="1" applyBorder="1" applyAlignment="1">
      <alignment horizontal="left"/>
    </xf>
    <xf numFmtId="4" fontId="6" fillId="0" borderId="47" xfId="2" applyNumberFormat="1" applyFont="1" applyBorder="1"/>
    <xf numFmtId="0" fontId="6" fillId="0" borderId="53" xfId="0" applyFont="1" applyBorder="1" applyAlignment="1">
      <alignment horizontal="left"/>
    </xf>
    <xf numFmtId="0" fontId="5" fillId="0" borderId="11" xfId="0" applyFont="1" applyBorder="1" applyAlignment="1">
      <alignment horizontal="left" indent="2"/>
    </xf>
    <xf numFmtId="43" fontId="0" fillId="0" borderId="0" xfId="1" applyFont="1"/>
    <xf numFmtId="4" fontId="6" fillId="0" borderId="53" xfId="2" applyNumberFormat="1" applyFont="1" applyBorder="1" applyAlignment="1"/>
    <xf numFmtId="4" fontId="6" fillId="0" borderId="55" xfId="2" applyNumberFormat="1" applyFont="1" applyBorder="1" applyAlignment="1"/>
    <xf numFmtId="4" fontId="5" fillId="2" borderId="51" xfId="2" applyNumberFormat="1" applyFont="1" applyFill="1" applyBorder="1"/>
    <xf numFmtId="4" fontId="5" fillId="2" borderId="42" xfId="2" applyNumberFormat="1" applyFont="1" applyFill="1" applyBorder="1"/>
    <xf numFmtId="4" fontId="5" fillId="2" borderId="13" xfId="2" applyNumberFormat="1" applyFont="1" applyFill="1" applyBorder="1"/>
    <xf numFmtId="0" fontId="5" fillId="2" borderId="22" xfId="0" applyFont="1" applyFill="1" applyBorder="1" applyAlignment="1">
      <alignment horizontal="left" indent="2"/>
    </xf>
    <xf numFmtId="4" fontId="5" fillId="2" borderId="52" xfId="2" applyNumberFormat="1" applyFont="1" applyFill="1" applyBorder="1"/>
    <xf numFmtId="4" fontId="5" fillId="2" borderId="30" xfId="2" applyNumberFormat="1" applyFont="1" applyFill="1" applyBorder="1"/>
    <xf numFmtId="0" fontId="5" fillId="2" borderId="33" xfId="0" applyFont="1" applyFill="1" applyBorder="1" applyAlignment="1">
      <alignment horizontal="left" indent="2"/>
    </xf>
    <xf numFmtId="4" fontId="0" fillId="0" borderId="56" xfId="0" applyNumberFormat="1" applyBorder="1"/>
    <xf numFmtId="4" fontId="6" fillId="0" borderId="55" xfId="2" applyNumberFormat="1" applyFont="1" applyBorder="1"/>
    <xf numFmtId="4" fontId="6" fillId="0" borderId="48" xfId="2" applyNumberFormat="1" applyFont="1" applyBorder="1"/>
    <xf numFmtId="4" fontId="6" fillId="0" borderId="55" xfId="0" applyNumberFormat="1" applyFont="1" applyBorder="1"/>
    <xf numFmtId="4" fontId="5" fillId="0" borderId="57" xfId="2" applyNumberFormat="1" applyFont="1" applyBorder="1"/>
    <xf numFmtId="4" fontId="5" fillId="0" borderId="58" xfId="2" applyNumberFormat="1" applyFont="1" applyBorder="1"/>
    <xf numFmtId="4" fontId="5" fillId="0" borderId="33" xfId="2" applyNumberFormat="1" applyFont="1" applyBorder="1"/>
    <xf numFmtId="4" fontId="6" fillId="0" borderId="59" xfId="2" applyNumberFormat="1" applyFont="1" applyBorder="1"/>
    <xf numFmtId="4" fontId="6" fillId="0" borderId="60" xfId="2" applyNumberFormat="1" applyFont="1" applyBorder="1"/>
    <xf numFmtId="4" fontId="6" fillId="0" borderId="6" xfId="2" applyNumberFormat="1" applyFont="1" applyBorder="1"/>
    <xf numFmtId="4" fontId="6" fillId="0" borderId="6" xfId="0" applyNumberFormat="1" applyFont="1" applyBorder="1"/>
    <xf numFmtId="4" fontId="6" fillId="0" borderId="61" xfId="2" applyNumberFormat="1" applyFont="1" applyBorder="1"/>
    <xf numFmtId="4" fontId="6" fillId="0" borderId="47" xfId="2" applyNumberFormat="1" applyFont="1" applyBorder="1" applyAlignment="1"/>
    <xf numFmtId="0" fontId="6" fillId="0" borderId="56" xfId="0" applyFont="1" applyBorder="1" applyAlignment="1">
      <alignment horizontal="left"/>
    </xf>
    <xf numFmtId="4" fontId="7" fillId="5" borderId="53" xfId="1" applyNumberFormat="1" applyFont="1" applyFill="1" applyBorder="1" applyAlignment="1">
      <alignment horizontal="center"/>
    </xf>
    <xf numFmtId="4" fontId="7" fillId="5" borderId="48" xfId="1" applyNumberFormat="1" applyFont="1" applyFill="1" applyBorder="1" applyAlignment="1">
      <alignment horizontal="center"/>
    </xf>
    <xf numFmtId="4" fontId="7" fillId="3" borderId="62" xfId="1" applyNumberFormat="1" applyFont="1" applyFill="1" applyBorder="1" applyAlignment="1">
      <alignment horizontal="center" vertical="center" wrapText="1"/>
    </xf>
    <xf numFmtId="0" fontId="7" fillId="3" borderId="62" xfId="0" applyFont="1" applyFill="1" applyBorder="1" applyAlignment="1">
      <alignment horizontal="left" vertical="center"/>
    </xf>
    <xf numFmtId="4" fontId="7" fillId="5" borderId="45" xfId="1" applyNumberFormat="1" applyFont="1" applyFill="1" applyBorder="1" applyAlignment="1">
      <alignment horizontal="center" vertical="center"/>
    </xf>
    <xf numFmtId="4" fontId="7" fillId="5" borderId="61" xfId="1" applyNumberFormat="1" applyFont="1" applyFill="1" applyBorder="1" applyAlignment="1">
      <alignment horizontal="center" vertical="center"/>
    </xf>
    <xf numFmtId="4" fontId="7" fillId="5" borderId="46" xfId="1" applyNumberFormat="1" applyFont="1" applyFill="1" applyBorder="1" applyAlignment="1">
      <alignment horizontal="center" vertical="center"/>
    </xf>
    <xf numFmtId="4" fontId="7" fillId="5" borderId="47" xfId="1" applyNumberFormat="1" applyFont="1" applyFill="1" applyBorder="1" applyAlignment="1">
      <alignment horizontal="center" vertical="center"/>
    </xf>
    <xf numFmtId="4" fontId="7" fillId="3" borderId="63" xfId="1" applyNumberFormat="1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horizontal="center" wrapText="1" readingOrder="1"/>
    </xf>
    <xf numFmtId="49" fontId="8" fillId="0" borderId="0" xfId="0" applyNumberFormat="1" applyFont="1" applyAlignment="1">
      <alignment horizontal="center" wrapText="1" readingOrder="1"/>
    </xf>
    <xf numFmtId="49" fontId="8" fillId="0" borderId="64" xfId="0" applyNumberFormat="1" applyFont="1" applyBorder="1" applyAlignment="1">
      <alignment horizontal="center" wrapText="1" readingOrder="1"/>
    </xf>
    <xf numFmtId="0" fontId="5" fillId="0" borderId="0" xfId="0" applyFont="1" applyAlignment="1">
      <alignment horizontal="center"/>
    </xf>
    <xf numFmtId="0" fontId="5" fillId="0" borderId="64" xfId="0" applyFont="1" applyBorder="1" applyAlignment="1">
      <alignment horizontal="center"/>
    </xf>
    <xf numFmtId="0" fontId="9" fillId="0" borderId="0" xfId="0" applyFont="1" applyAlignment="1">
      <alignment horizontal="center" wrapText="1" readingOrder="1"/>
    </xf>
    <xf numFmtId="0" fontId="9" fillId="0" borderId="64" xfId="0" applyFont="1" applyBorder="1" applyAlignment="1">
      <alignment horizontal="center" wrapText="1" readingOrder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990600</xdr:colOff>
      <xdr:row>0</xdr:row>
      <xdr:rowOff>133350</xdr:rowOff>
    </xdr:from>
    <xdr:ext cx="2337320" cy="633692"/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7B26B794-C639-494C-B087-2941FC3B4A3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33350"/>
          <a:ext cx="2337320" cy="63369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206029</xdr:colOff>
      <xdr:row>104</xdr:row>
      <xdr:rowOff>0</xdr:rowOff>
    </xdr:from>
    <xdr:ext cx="992617" cy="878677"/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7F6B1990-A982-4D38-B174-656F554ED8D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0029" y="19812000"/>
          <a:ext cx="992617" cy="87867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UION%20AGO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TADO"/>
    </sheetNames>
    <sheetDataSet>
      <sheetData sheetId="0">
        <row r="58">
          <cell r="C58">
            <v>2301541.0099999998</v>
          </cell>
        </row>
        <row r="60">
          <cell r="C60">
            <v>0</v>
          </cell>
        </row>
        <row r="61">
          <cell r="C61">
            <v>89993.58</v>
          </cell>
        </row>
        <row r="62">
          <cell r="C62">
            <v>2329545.2999999998</v>
          </cell>
        </row>
        <row r="63">
          <cell r="C63">
            <v>60000</v>
          </cell>
        </row>
        <row r="64">
          <cell r="C64">
            <v>0</v>
          </cell>
        </row>
        <row r="65">
          <cell r="C65">
            <v>254100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5258-23F6-403B-B983-70F917B349E1}">
  <dimension ref="A1:M117"/>
  <sheetViews>
    <sheetView tabSelected="1" workbookViewId="0">
      <selection activeCell="K86" sqref="K86"/>
    </sheetView>
  </sheetViews>
  <sheetFormatPr baseColWidth="10" defaultRowHeight="15" x14ac:dyDescent="0.25"/>
  <cols>
    <col min="1" max="1" width="75.140625" customWidth="1"/>
    <col min="2" max="2" width="18.140625" customWidth="1"/>
    <col min="3" max="3" width="17.7109375" customWidth="1"/>
    <col min="4" max="4" width="14" customWidth="1"/>
    <col min="5" max="5" width="16" customWidth="1"/>
    <col min="6" max="6" width="16.28515625" customWidth="1"/>
    <col min="7" max="11" width="15.7109375" customWidth="1"/>
    <col min="12" max="12" width="17.140625" customWidth="1"/>
    <col min="13" max="13" width="16.85546875" bestFit="1" customWidth="1"/>
  </cols>
  <sheetData>
    <row r="1" spans="1:13" x14ac:dyDescent="0.25">
      <c r="B1" s="1"/>
      <c r="C1" s="1"/>
      <c r="D1" s="151"/>
      <c r="E1" s="150"/>
      <c r="F1" s="150"/>
      <c r="G1" s="150"/>
      <c r="H1" s="150"/>
      <c r="I1" s="150"/>
      <c r="J1" s="150"/>
      <c r="K1" s="150"/>
      <c r="L1" s="1"/>
    </row>
    <row r="2" spans="1:13" x14ac:dyDescent="0.25">
      <c r="B2" s="1"/>
      <c r="C2" s="1"/>
      <c r="D2" s="151"/>
      <c r="E2" s="150"/>
      <c r="F2" s="150"/>
      <c r="G2" s="150"/>
      <c r="H2" s="150"/>
      <c r="I2" s="150"/>
      <c r="J2" s="150"/>
      <c r="K2" s="150"/>
      <c r="L2" s="1"/>
    </row>
    <row r="3" spans="1:13" x14ac:dyDescent="0.25">
      <c r="B3" s="1"/>
      <c r="C3" s="1"/>
      <c r="D3" s="151"/>
      <c r="E3" s="150"/>
      <c r="F3" s="150"/>
      <c r="G3" s="150"/>
      <c r="H3" s="150"/>
      <c r="I3" s="150"/>
      <c r="J3" s="150"/>
      <c r="K3" s="150"/>
      <c r="L3" s="1"/>
    </row>
    <row r="4" spans="1:13" x14ac:dyDescent="0.25">
      <c r="B4" s="1"/>
      <c r="C4" s="1"/>
      <c r="D4" s="150"/>
      <c r="E4" s="150"/>
      <c r="F4" s="150"/>
      <c r="G4" s="150"/>
      <c r="H4" s="150"/>
      <c r="I4" s="150"/>
      <c r="J4" s="150"/>
      <c r="K4" s="150"/>
      <c r="L4" s="1"/>
    </row>
    <row r="5" spans="1:13" ht="15.75" x14ac:dyDescent="0.25">
      <c r="A5" s="149" t="s">
        <v>105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</row>
    <row r="6" spans="1:13" ht="15.75" x14ac:dyDescent="0.25">
      <c r="A6" s="149" t="s">
        <v>104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</row>
    <row r="7" spans="1:13" ht="15.75" x14ac:dyDescent="0.25">
      <c r="A7" s="147" t="s">
        <v>103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</row>
    <row r="8" spans="1:13" ht="15.75" x14ac:dyDescent="0.25">
      <c r="A8" s="145" t="s">
        <v>102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</row>
    <row r="9" spans="1:13" ht="15.75" x14ac:dyDescent="0.25">
      <c r="A9" s="143" t="s">
        <v>101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</row>
    <row r="10" spans="1:13" ht="15.75" x14ac:dyDescent="0.25">
      <c r="A10" s="143" t="s">
        <v>100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</row>
    <row r="11" spans="1:13" ht="3" customHeight="1" thickBot="1" x14ac:dyDescent="0.3">
      <c r="A11" s="142"/>
      <c r="B11" s="9"/>
      <c r="C11" s="9"/>
      <c r="D11" s="12"/>
      <c r="E11" s="12"/>
      <c r="F11" s="12"/>
      <c r="G11" s="12"/>
      <c r="H11" s="12"/>
      <c r="I11" s="12"/>
      <c r="J11" s="12"/>
      <c r="K11" s="12"/>
      <c r="L11" s="12"/>
    </row>
    <row r="12" spans="1:13" ht="16.5" thickBot="1" x14ac:dyDescent="0.3">
      <c r="A12" s="141" t="s">
        <v>99</v>
      </c>
      <c r="B12" s="140" t="s">
        <v>98</v>
      </c>
      <c r="C12" s="140" t="s">
        <v>97</v>
      </c>
      <c r="D12" s="139" t="s">
        <v>96</v>
      </c>
      <c r="E12" s="138"/>
      <c r="F12" s="138"/>
      <c r="G12" s="138"/>
      <c r="H12" s="137"/>
      <c r="I12" s="137"/>
      <c r="J12" s="137"/>
      <c r="K12" s="137"/>
      <c r="L12" s="136"/>
    </row>
    <row r="13" spans="1:13" ht="15.75" customHeight="1" thickBot="1" x14ac:dyDescent="0.3">
      <c r="A13" s="135"/>
      <c r="B13" s="134"/>
      <c r="C13" s="134"/>
      <c r="D13" s="132" t="s">
        <v>95</v>
      </c>
      <c r="E13" s="132" t="s">
        <v>94</v>
      </c>
      <c r="F13" s="132" t="s">
        <v>93</v>
      </c>
      <c r="G13" s="132" t="s">
        <v>92</v>
      </c>
      <c r="H13" s="132" t="s">
        <v>91</v>
      </c>
      <c r="I13" s="132" t="s">
        <v>90</v>
      </c>
      <c r="J13" s="133" t="s">
        <v>89</v>
      </c>
      <c r="K13" s="132" t="s">
        <v>88</v>
      </c>
      <c r="L13" s="132" t="s">
        <v>87</v>
      </c>
    </row>
    <row r="14" spans="1:13" ht="16.5" thickBot="1" x14ac:dyDescent="0.3">
      <c r="A14" s="131" t="s">
        <v>86</v>
      </c>
      <c r="B14" s="130">
        <f>B15+B21+B31+B57</f>
        <v>707103172</v>
      </c>
      <c r="C14" s="109">
        <f>C15+C21+C31+C57</f>
        <v>739143342</v>
      </c>
      <c r="D14" s="125">
        <f>D15+D21+D31+D57</f>
        <v>47520018.649999999</v>
      </c>
      <c r="E14" s="125">
        <f>E15+E21+E31+E57</f>
        <v>48994651.360000007</v>
      </c>
      <c r="F14" s="125">
        <f>+F15+F21+F31+F41+F49+F57</f>
        <v>53533407.859999999</v>
      </c>
      <c r="G14" s="119">
        <f>+G15+G21+G31+G41+G49+G57</f>
        <v>50900883.500000007</v>
      </c>
      <c r="H14" s="129">
        <f>+H15+H21+H31+H41+H49+H57</f>
        <v>54451927.530000001</v>
      </c>
      <c r="I14" s="120">
        <f>+I15+I21+I31+I41+I49+I57</f>
        <v>90170767.200000033</v>
      </c>
      <c r="J14" s="120">
        <f>+J15+J21+J31+J41+J49+J57</f>
        <v>57712530.459999993</v>
      </c>
      <c r="K14" s="120">
        <f>+K15+K21+K31+K41+K49+K57</f>
        <v>51966492.130000003</v>
      </c>
      <c r="L14" s="96">
        <f>+D14+E14+F14+G14+H14+I14+J14+K14</f>
        <v>455250678.69</v>
      </c>
      <c r="M14" s="1"/>
    </row>
    <row r="15" spans="1:13" ht="16.5" thickBot="1" x14ac:dyDescent="0.3">
      <c r="A15" s="99" t="s">
        <v>85</v>
      </c>
      <c r="B15" s="109">
        <f>B16+B17+B18+B20</f>
        <v>622525502</v>
      </c>
      <c r="C15" s="128">
        <f>SUM(C16:C20)</f>
        <v>651943705</v>
      </c>
      <c r="D15" s="127">
        <f>SUM(D16:D20)</f>
        <v>44242725.509999998</v>
      </c>
      <c r="E15" s="127">
        <f>+E16+E17+E18+E19+E20</f>
        <v>44055307.120000005</v>
      </c>
      <c r="F15" s="127">
        <f>+F16+F17+F18+F19+F20</f>
        <v>44339361.18</v>
      </c>
      <c r="G15" s="126">
        <f>+G16+G17+G18+G19+G20</f>
        <v>45300574.010000005</v>
      </c>
      <c r="H15" s="96">
        <f>+H16+H17+H18+H19+H20</f>
        <v>45137575.490000002</v>
      </c>
      <c r="I15" s="96">
        <f>+I16+I17+I18+I19+I20</f>
        <v>77971681.390000015</v>
      </c>
      <c r="J15" s="96">
        <f>+J16+J17+J18+J19+J20</f>
        <v>50907380.009999998</v>
      </c>
      <c r="K15" s="125">
        <f>+K16+K17+K18+K19+K20</f>
        <v>45870471.579999998</v>
      </c>
      <c r="L15" s="96">
        <f>+D15+E15+F15+G15+H15+I15+J15+K15</f>
        <v>397825076.29000002</v>
      </c>
    </row>
    <row r="16" spans="1:13" ht="15.75" x14ac:dyDescent="0.25">
      <c r="A16" s="95" t="s">
        <v>84</v>
      </c>
      <c r="B16" s="93">
        <v>479816671</v>
      </c>
      <c r="C16" s="94">
        <v>516735177</v>
      </c>
      <c r="D16" s="94">
        <v>38049990.75</v>
      </c>
      <c r="E16" s="94">
        <v>37896019.240000002</v>
      </c>
      <c r="F16" s="92">
        <v>38166545.780000001</v>
      </c>
      <c r="G16" s="124">
        <v>38909490.75</v>
      </c>
      <c r="H16" s="93">
        <v>38822990.75</v>
      </c>
      <c r="I16" s="93">
        <v>38781657.420000002</v>
      </c>
      <c r="J16" s="94">
        <v>38764891.759999998</v>
      </c>
      <c r="K16" s="93">
        <v>39358885.189999998</v>
      </c>
      <c r="L16" s="92">
        <f>+D16+E16+F16+G16+H16+I16+J16+K16</f>
        <v>308750471.63999999</v>
      </c>
      <c r="M16" s="108"/>
    </row>
    <row r="17" spans="1:13" ht="15.75" x14ac:dyDescent="0.25">
      <c r="A17" s="90" t="s">
        <v>83</v>
      </c>
      <c r="B17" s="89">
        <v>75046735</v>
      </c>
      <c r="C17" s="86">
        <v>66521452</v>
      </c>
      <c r="D17" s="86">
        <v>394000</v>
      </c>
      <c r="E17" s="89">
        <v>394000</v>
      </c>
      <c r="F17" s="89">
        <v>374912.3</v>
      </c>
      <c r="G17" s="89">
        <v>455272.67</v>
      </c>
      <c r="H17" s="88">
        <v>392000</v>
      </c>
      <c r="I17" s="88">
        <v>33273759.100000001</v>
      </c>
      <c r="J17" s="88">
        <v>6260492.9500000002</v>
      </c>
      <c r="K17" s="88">
        <v>526000</v>
      </c>
      <c r="L17" s="62">
        <f>+D17+E17+F17+G17+H17+I17+J17+K17</f>
        <v>42070437.020000003</v>
      </c>
    </row>
    <row r="18" spans="1:13" ht="15.75" x14ac:dyDescent="0.25">
      <c r="A18" s="90" t="s">
        <v>82</v>
      </c>
      <c r="B18" s="89">
        <v>300000</v>
      </c>
      <c r="C18" s="86">
        <v>300000</v>
      </c>
      <c r="D18" s="86">
        <v>0</v>
      </c>
      <c r="E18" s="86">
        <v>0</v>
      </c>
      <c r="F18" s="86">
        <v>0</v>
      </c>
      <c r="G18" s="86">
        <v>0</v>
      </c>
      <c r="H18" s="102">
        <v>0</v>
      </c>
      <c r="I18" s="102">
        <v>0</v>
      </c>
      <c r="J18" s="102">
        <v>0</v>
      </c>
      <c r="K18" s="102">
        <v>0</v>
      </c>
      <c r="L18" s="62">
        <f>+D18+E18+F18+G18+H18+I18+J18+K18</f>
        <v>0</v>
      </c>
    </row>
    <row r="19" spans="1:13" ht="13.5" customHeight="1" x14ac:dyDescent="0.25">
      <c r="A19" s="90" t="s">
        <v>81</v>
      </c>
      <c r="B19" s="89">
        <v>0</v>
      </c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102">
        <v>0</v>
      </c>
      <c r="I19" s="123">
        <v>0</v>
      </c>
      <c r="J19" s="123">
        <v>0</v>
      </c>
      <c r="K19" s="123">
        <v>0</v>
      </c>
      <c r="L19" s="62">
        <f>+D19+E19+F19+G19+H19+I19+J19+K19</f>
        <v>0</v>
      </c>
    </row>
    <row r="20" spans="1:13" ht="14.25" customHeight="1" thickBot="1" x14ac:dyDescent="0.3">
      <c r="A20" s="107" t="s">
        <v>80</v>
      </c>
      <c r="B20" s="84">
        <v>67362096</v>
      </c>
      <c r="C20" s="85">
        <v>68387076</v>
      </c>
      <c r="D20" s="85">
        <v>5798734.7599999998</v>
      </c>
      <c r="E20" s="84">
        <v>5765287.8799999999</v>
      </c>
      <c r="F20" s="84">
        <v>5797903.0999999996</v>
      </c>
      <c r="G20" s="84">
        <v>5935810.5899999999</v>
      </c>
      <c r="H20" s="83">
        <v>5922584.7400000002</v>
      </c>
      <c r="I20" s="85">
        <v>5916264.8700000001</v>
      </c>
      <c r="J20" s="100">
        <v>5881995.2999999998</v>
      </c>
      <c r="K20" s="100">
        <v>5985586.3899999997</v>
      </c>
      <c r="L20" s="122">
        <f>+D20+E20+F20+G20+H20+I20+J20+K20</f>
        <v>47004167.629999995</v>
      </c>
    </row>
    <row r="21" spans="1:13" ht="14.25" customHeight="1" thickBot="1" x14ac:dyDescent="0.3">
      <c r="A21" s="99" t="s">
        <v>79</v>
      </c>
      <c r="B21" s="109">
        <f>B22+B23+B24+B25+B26+B27+B28+B29+B30</f>
        <v>64486869</v>
      </c>
      <c r="C21" s="121">
        <f>SUM(C22:C30)</f>
        <v>64322379.149999999</v>
      </c>
      <c r="D21" s="120">
        <f>SUM(D22:D30)</f>
        <v>3277293.14</v>
      </c>
      <c r="E21" s="120">
        <f>SUM(E22:E30)</f>
        <v>4334557.74</v>
      </c>
      <c r="F21" s="120">
        <f>+F22+F23+F24+F25+F26+F27+F28+F29+F30</f>
        <v>7235896.5099999998</v>
      </c>
      <c r="G21" s="96">
        <f>+G22+G23+G24+G25+G26+G27+G28+G29+G30</f>
        <v>5355189.4700000007</v>
      </c>
      <c r="H21" s="96">
        <f>+H22+H23+H24+H25+H26+H27+H28+H29+H30</f>
        <v>7156355.620000001</v>
      </c>
      <c r="I21" s="96">
        <f>+I22+I23+I24+I25+I26+I27+I28+I29+I30</f>
        <v>7533128.9299999997</v>
      </c>
      <c r="J21" s="96">
        <f>+J22+J23+J24+J25+J26+J27+J28+J29+J30</f>
        <v>5854818.6200000001</v>
      </c>
      <c r="K21" s="96">
        <f>+K22+K23+K24+K25+K26+K27+K28+K29+K30</f>
        <v>3995330.06</v>
      </c>
      <c r="L21" s="119">
        <f>+L22+L23+L24+L25+L26+L27+L28+L29+L30</f>
        <v>40747240.030000001</v>
      </c>
      <c r="M21" s="118"/>
    </row>
    <row r="22" spans="1:13" ht="15" customHeight="1" x14ac:dyDescent="0.25">
      <c r="A22" s="117" t="s">
        <v>78</v>
      </c>
      <c r="B22" s="94">
        <v>32850000</v>
      </c>
      <c r="C22" s="89">
        <v>33851332</v>
      </c>
      <c r="D22" s="116">
        <v>2724079.62</v>
      </c>
      <c r="E22" s="116">
        <v>2940620.11</v>
      </c>
      <c r="F22" s="116">
        <v>3010421.98</v>
      </c>
      <c r="G22" s="116">
        <v>3109330.71</v>
      </c>
      <c r="H22" s="115">
        <v>4383019.6900000004</v>
      </c>
      <c r="I22" s="115">
        <v>2999534.3</v>
      </c>
      <c r="J22" s="115">
        <v>3481938.99</v>
      </c>
      <c r="K22" s="115">
        <v>3081387.76</v>
      </c>
      <c r="L22" s="92">
        <f>+D22+E22+F22+G22+H22+I22+J22</f>
        <v>22648945.400000006</v>
      </c>
      <c r="M22" s="1"/>
    </row>
    <row r="23" spans="1:13" ht="15.6" customHeight="1" x14ac:dyDescent="0.25">
      <c r="A23" s="114" t="s">
        <v>77</v>
      </c>
      <c r="B23" s="89">
        <v>950000</v>
      </c>
      <c r="C23" s="89">
        <v>930595</v>
      </c>
      <c r="D23" s="113">
        <v>0</v>
      </c>
      <c r="E23" s="113">
        <v>0</v>
      </c>
      <c r="F23" s="113">
        <v>36555.24</v>
      </c>
      <c r="G23" s="112">
        <v>52362.5</v>
      </c>
      <c r="H23" s="111">
        <v>195356.2</v>
      </c>
      <c r="I23" s="111">
        <v>55712.52</v>
      </c>
      <c r="J23" s="111">
        <v>225838.18</v>
      </c>
      <c r="K23" s="111">
        <v>32795.74</v>
      </c>
      <c r="L23" s="72">
        <f>+D23+E23+F23+G23+H23+I23+J23</f>
        <v>565824.64</v>
      </c>
    </row>
    <row r="24" spans="1:13" ht="15" customHeight="1" x14ac:dyDescent="0.25">
      <c r="A24" s="114" t="s">
        <v>76</v>
      </c>
      <c r="B24" s="89">
        <v>3000000</v>
      </c>
      <c r="C24" s="89">
        <v>1728000</v>
      </c>
      <c r="D24" s="113">
        <v>0</v>
      </c>
      <c r="E24" s="112">
        <v>126600</v>
      </c>
      <c r="F24" s="112">
        <v>187850</v>
      </c>
      <c r="G24" s="112">
        <v>498394.5</v>
      </c>
      <c r="H24" s="111">
        <v>70447.5</v>
      </c>
      <c r="I24" s="111">
        <v>259137.5</v>
      </c>
      <c r="J24" s="111">
        <v>70450</v>
      </c>
      <c r="K24" s="111">
        <v>39160</v>
      </c>
      <c r="L24" s="72">
        <f>+D24+E24+F24+G24+H24+I24+J24</f>
        <v>1212879.5</v>
      </c>
    </row>
    <row r="25" spans="1:13" ht="15" customHeight="1" x14ac:dyDescent="0.25">
      <c r="A25" s="114" t="s">
        <v>75</v>
      </c>
      <c r="B25" s="89">
        <v>1107869</v>
      </c>
      <c r="C25" s="89">
        <v>1607667</v>
      </c>
      <c r="D25" s="113">
        <v>0</v>
      </c>
      <c r="E25" s="112">
        <v>36000</v>
      </c>
      <c r="F25" s="112">
        <v>20000</v>
      </c>
      <c r="G25" s="112">
        <v>216401.36</v>
      </c>
      <c r="H25" s="111">
        <v>170486.29</v>
      </c>
      <c r="I25" s="111">
        <v>204150</v>
      </c>
      <c r="J25" s="111">
        <v>358891.87</v>
      </c>
      <c r="K25" s="111">
        <v>138000</v>
      </c>
      <c r="L25" s="72">
        <f>+D25+E25+F25+G25+H25+I25+J25</f>
        <v>1005929.52</v>
      </c>
    </row>
    <row r="26" spans="1:13" ht="15.6" customHeight="1" x14ac:dyDescent="0.25">
      <c r="A26" s="114" t="s">
        <v>74</v>
      </c>
      <c r="B26" s="89">
        <v>2740000</v>
      </c>
      <c r="C26" s="89">
        <v>3875790.01</v>
      </c>
      <c r="D26" s="113">
        <v>236000</v>
      </c>
      <c r="E26" s="112">
        <v>236000</v>
      </c>
      <c r="F26" s="112">
        <v>236000</v>
      </c>
      <c r="G26" s="112">
        <v>357495</v>
      </c>
      <c r="H26" s="111">
        <v>248900</v>
      </c>
      <c r="I26" s="111">
        <v>248900</v>
      </c>
      <c r="J26" s="111">
        <v>249319.4</v>
      </c>
      <c r="K26" s="111">
        <v>123900</v>
      </c>
      <c r="L26" s="72">
        <f>+D26+E26+F26+G26+H26+I26+J26</f>
        <v>1812614.4</v>
      </c>
    </row>
    <row r="27" spans="1:13" ht="15" customHeight="1" x14ac:dyDescent="0.25">
      <c r="A27" s="90" t="s">
        <v>73</v>
      </c>
      <c r="B27" s="89">
        <v>5450000</v>
      </c>
      <c r="C27" s="89">
        <v>3951905</v>
      </c>
      <c r="D27" s="86">
        <v>317213.52</v>
      </c>
      <c r="E27" s="89">
        <v>318713.52</v>
      </c>
      <c r="F27" s="89">
        <v>309132.99</v>
      </c>
      <c r="G27" s="89">
        <v>305150.98</v>
      </c>
      <c r="H27" s="88">
        <v>307743.46000000002</v>
      </c>
      <c r="I27" s="88">
        <v>331066.96999999997</v>
      </c>
      <c r="J27" s="88">
        <v>331466.96999999997</v>
      </c>
      <c r="K27" s="88">
        <v>332416.59999999998</v>
      </c>
      <c r="L27" s="72">
        <f>+D27+E27+F27+G27+H27+I27+J27</f>
        <v>2220488.41</v>
      </c>
    </row>
    <row r="28" spans="1:13" ht="14.45" customHeight="1" x14ac:dyDescent="0.25">
      <c r="A28" s="91" t="s">
        <v>72</v>
      </c>
      <c r="B28" s="89">
        <v>2600000</v>
      </c>
      <c r="C28" s="89">
        <v>4542538.3499999996</v>
      </c>
      <c r="D28" s="86">
        <v>0</v>
      </c>
      <c r="E28" s="86">
        <v>0</v>
      </c>
      <c r="F28" s="86">
        <v>620285.35</v>
      </c>
      <c r="G28" s="89">
        <v>280014</v>
      </c>
      <c r="H28" s="88">
        <v>380669.99</v>
      </c>
      <c r="I28" s="88">
        <v>2062977.41</v>
      </c>
      <c r="J28" s="88">
        <v>56420.28</v>
      </c>
      <c r="K28" s="88">
        <v>22546.959999999999</v>
      </c>
      <c r="L28" s="72">
        <f>+D28+E28+F28+G28+H28+I28+J28</f>
        <v>3400367.03</v>
      </c>
    </row>
    <row r="29" spans="1:13" ht="14.25" customHeight="1" x14ac:dyDescent="0.25">
      <c r="A29" s="90" t="s">
        <v>71</v>
      </c>
      <c r="B29" s="89">
        <v>10980000</v>
      </c>
      <c r="C29" s="89">
        <v>9876051.8000000007</v>
      </c>
      <c r="D29" s="86">
        <v>0</v>
      </c>
      <c r="E29" s="89">
        <v>534624.11</v>
      </c>
      <c r="F29" s="89">
        <v>1964167.67</v>
      </c>
      <c r="G29" s="89">
        <v>315544.07</v>
      </c>
      <c r="H29" s="88">
        <v>1399732.49</v>
      </c>
      <c r="I29" s="88">
        <v>509865.55</v>
      </c>
      <c r="J29" s="88">
        <v>83162.58</v>
      </c>
      <c r="K29" s="88">
        <v>225123</v>
      </c>
      <c r="L29" s="72">
        <f>+D29+E29+F29+G29+H29+I29+J29</f>
        <v>4807096.47</v>
      </c>
    </row>
    <row r="30" spans="1:13" ht="15" customHeight="1" thickBot="1" x14ac:dyDescent="0.3">
      <c r="A30" s="107" t="s">
        <v>70</v>
      </c>
      <c r="B30" s="84">
        <v>4809000</v>
      </c>
      <c r="C30" s="89">
        <v>3958499.99</v>
      </c>
      <c r="D30" s="85">
        <v>0</v>
      </c>
      <c r="E30" s="84">
        <v>142000</v>
      </c>
      <c r="F30" s="84">
        <v>851483.28</v>
      </c>
      <c r="G30" s="84">
        <v>220496.35</v>
      </c>
      <c r="H30" s="83">
        <v>0</v>
      </c>
      <c r="I30" s="83">
        <v>861784.68</v>
      </c>
      <c r="J30" s="83">
        <v>997330.35</v>
      </c>
      <c r="K30" s="83">
        <v>0</v>
      </c>
      <c r="L30" s="59">
        <f>+D30+E30+F30+G30+H30+I30+J30</f>
        <v>3073094.66</v>
      </c>
    </row>
    <row r="31" spans="1:13" ht="15.75" customHeight="1" thickBot="1" x14ac:dyDescent="0.3">
      <c r="A31" s="99" t="s">
        <v>69</v>
      </c>
      <c r="B31" s="98">
        <f>B32+B33+B34+B35+B36+B37+B38+B40</f>
        <v>18742931</v>
      </c>
      <c r="C31" s="97">
        <f>+C32+C33+C34+C35+C36+C37+C38+C39+C40</f>
        <v>15780927.960000001</v>
      </c>
      <c r="D31" s="110">
        <f>D32+D33+D34+D35+D36+D37+D38+D40</f>
        <v>0</v>
      </c>
      <c r="E31" s="109">
        <f>E32+E33+E34+E35+E36+E37+E38+E40</f>
        <v>143951.5</v>
      </c>
      <c r="F31" s="109">
        <f>+F32+F33+F34+F35+F36+F37+F38+F39+F40</f>
        <v>1252571.8399999999</v>
      </c>
      <c r="G31" s="110">
        <f>+G32+G33+G34+G35+G36+G37+G38+G39+G40</f>
        <v>14070</v>
      </c>
      <c r="H31" s="98">
        <f>+H32+H33+H34+H35+H36+H37+H38+H39+H40</f>
        <v>2157996.42</v>
      </c>
      <c r="I31" s="109">
        <f>+I32+I33+I34+I35+I36+I37+I38+I39+I40</f>
        <v>2286013.09</v>
      </c>
      <c r="J31" s="110">
        <f>+J32+J33+J34+J35+J36+J37+J38+J39+J40</f>
        <v>64870.05</v>
      </c>
      <c r="K31" s="110">
        <f>+K32+K33+K34+K35+K36+K37+K38+K39+K40</f>
        <v>2100690.4900000002</v>
      </c>
      <c r="L31" s="109">
        <f>L32+L33+L34+L35+L36+L37+L38+L40</f>
        <v>5919472.8999999994</v>
      </c>
    </row>
    <row r="32" spans="1:13" ht="15" customHeight="1" x14ac:dyDescent="0.25">
      <c r="A32" s="95" t="s">
        <v>68</v>
      </c>
      <c r="B32" s="94">
        <v>1340000</v>
      </c>
      <c r="C32" s="89">
        <v>1087606</v>
      </c>
      <c r="D32" s="94">
        <v>0</v>
      </c>
      <c r="E32" s="94">
        <v>0</v>
      </c>
      <c r="F32" s="94">
        <v>83139.570000000007</v>
      </c>
      <c r="G32" s="94">
        <v>10620</v>
      </c>
      <c r="H32" s="93">
        <v>339116.32</v>
      </c>
      <c r="I32" s="93">
        <v>106893.99</v>
      </c>
      <c r="J32" s="93">
        <v>21815.31</v>
      </c>
      <c r="K32" s="93">
        <v>140835.59</v>
      </c>
      <c r="L32" s="92">
        <f>+D32+E32+F32+G32+H32+I32+J32</f>
        <v>561585.19000000006</v>
      </c>
      <c r="M32" s="108"/>
    </row>
    <row r="33" spans="1:12" ht="15" customHeight="1" x14ac:dyDescent="0.25">
      <c r="A33" s="90" t="s">
        <v>67</v>
      </c>
      <c r="B33" s="89">
        <v>240000</v>
      </c>
      <c r="C33" s="89">
        <v>617641</v>
      </c>
      <c r="D33" s="86">
        <v>0</v>
      </c>
      <c r="E33" s="86">
        <v>0</v>
      </c>
      <c r="F33" s="86">
        <v>33252.36</v>
      </c>
      <c r="G33" s="89">
        <v>0</v>
      </c>
      <c r="H33" s="88">
        <v>39480.93</v>
      </c>
      <c r="I33" s="88">
        <v>466.1</v>
      </c>
      <c r="J33" s="88">
        <v>0</v>
      </c>
      <c r="K33" s="88">
        <v>0</v>
      </c>
      <c r="L33" s="72">
        <f>+D33+E33+F33+G33+H33+I33+J33</f>
        <v>73199.390000000014</v>
      </c>
    </row>
    <row r="34" spans="1:12" ht="13.5" customHeight="1" x14ac:dyDescent="0.25">
      <c r="A34" s="90" t="s">
        <v>66</v>
      </c>
      <c r="B34" s="89">
        <v>1120000</v>
      </c>
      <c r="C34" s="89">
        <v>997217.74</v>
      </c>
      <c r="D34" s="86">
        <v>0</v>
      </c>
      <c r="E34" s="89">
        <v>55607.5</v>
      </c>
      <c r="F34" s="89">
        <v>148760.24</v>
      </c>
      <c r="G34" s="89">
        <v>3450</v>
      </c>
      <c r="H34" s="88">
        <v>5338.01</v>
      </c>
      <c r="I34" s="88">
        <v>180462.06</v>
      </c>
      <c r="J34" s="88">
        <v>5599.73</v>
      </c>
      <c r="K34" s="88">
        <v>0</v>
      </c>
      <c r="L34" s="72">
        <f>+D34+E34+F34+G34+H34+I34+J34</f>
        <v>399217.54</v>
      </c>
    </row>
    <row r="35" spans="1:12" ht="15" customHeight="1" x14ac:dyDescent="0.25">
      <c r="A35" s="90" t="s">
        <v>65</v>
      </c>
      <c r="B35" s="89">
        <v>0</v>
      </c>
      <c r="C35" s="89">
        <v>0</v>
      </c>
      <c r="D35" s="86">
        <v>0</v>
      </c>
      <c r="E35" s="86">
        <v>0</v>
      </c>
      <c r="F35" s="86">
        <v>0</v>
      </c>
      <c r="G35" s="89">
        <v>0</v>
      </c>
      <c r="H35" s="88">
        <v>0</v>
      </c>
      <c r="I35" s="88">
        <v>0</v>
      </c>
      <c r="J35" s="88">
        <v>0</v>
      </c>
      <c r="K35" s="88">
        <v>0</v>
      </c>
      <c r="L35" s="72">
        <f>+D35+E35+F35+G35+H35+I35+J35</f>
        <v>0</v>
      </c>
    </row>
    <row r="36" spans="1:12" ht="15" customHeight="1" x14ac:dyDescent="0.25">
      <c r="A36" s="90" t="s">
        <v>64</v>
      </c>
      <c r="B36" s="89">
        <v>510000</v>
      </c>
      <c r="C36" s="89">
        <v>45345.2</v>
      </c>
      <c r="D36" s="86">
        <v>0</v>
      </c>
      <c r="E36" s="86">
        <v>0</v>
      </c>
      <c r="F36" s="86">
        <v>24407.439999999999</v>
      </c>
      <c r="G36" s="89">
        <v>0</v>
      </c>
      <c r="H36" s="88">
        <v>11653.17</v>
      </c>
      <c r="I36" s="88">
        <v>0</v>
      </c>
      <c r="J36" s="88">
        <v>698</v>
      </c>
      <c r="K36" s="88">
        <v>0</v>
      </c>
      <c r="L36" s="72">
        <f>+D36+E36+F36+G36+H36+I36+J36</f>
        <v>36758.61</v>
      </c>
    </row>
    <row r="37" spans="1:12" ht="15" customHeight="1" x14ac:dyDescent="0.25">
      <c r="A37" s="90" t="s">
        <v>63</v>
      </c>
      <c r="B37" s="89">
        <v>590000</v>
      </c>
      <c r="C37" s="89">
        <v>368298.8</v>
      </c>
      <c r="D37" s="86">
        <v>0</v>
      </c>
      <c r="E37" s="86">
        <v>0</v>
      </c>
      <c r="F37" s="86">
        <v>24222.17</v>
      </c>
      <c r="G37" s="89">
        <v>0</v>
      </c>
      <c r="H37" s="88">
        <v>5052.79</v>
      </c>
      <c r="I37" s="88">
        <v>295132.15999999997</v>
      </c>
      <c r="J37" s="88">
        <v>890</v>
      </c>
      <c r="K37" s="88">
        <v>1715100</v>
      </c>
      <c r="L37" s="72">
        <f>+D37+E37+F37+G37+H37+I37+J37</f>
        <v>325297.12</v>
      </c>
    </row>
    <row r="38" spans="1:12" ht="15" customHeight="1" x14ac:dyDescent="0.25">
      <c r="A38" s="91" t="s">
        <v>62</v>
      </c>
      <c r="B38" s="89">
        <v>11010000</v>
      </c>
      <c r="C38" s="89">
        <v>9646334.8200000003</v>
      </c>
      <c r="D38" s="86">
        <v>0</v>
      </c>
      <c r="E38" s="86">
        <v>0</v>
      </c>
      <c r="F38" s="86">
        <v>52830.28</v>
      </c>
      <c r="G38" s="89">
        <v>0</v>
      </c>
      <c r="H38" s="88">
        <v>1725274.16</v>
      </c>
      <c r="I38" s="88">
        <v>551727.88</v>
      </c>
      <c r="J38" s="88">
        <v>820</v>
      </c>
      <c r="K38" s="88">
        <v>0</v>
      </c>
      <c r="L38" s="72">
        <f>+D38+E38+F38+G38+H38+I38+J38</f>
        <v>2330652.3199999998</v>
      </c>
    </row>
    <row r="39" spans="1:12" ht="30.6" customHeight="1" x14ac:dyDescent="0.25">
      <c r="A39" s="91" t="s">
        <v>61</v>
      </c>
      <c r="B39" s="89">
        <v>0</v>
      </c>
      <c r="C39" s="89">
        <v>0</v>
      </c>
      <c r="D39" s="86">
        <v>0</v>
      </c>
      <c r="E39" s="86">
        <v>0</v>
      </c>
      <c r="F39" s="86">
        <v>0</v>
      </c>
      <c r="G39" s="89">
        <v>0</v>
      </c>
      <c r="H39" s="88">
        <v>0</v>
      </c>
      <c r="I39" s="88">
        <v>0</v>
      </c>
      <c r="J39" s="88">
        <v>0</v>
      </c>
      <c r="K39" s="88">
        <v>0</v>
      </c>
      <c r="L39" s="72">
        <f>+D39+E39+F39+G39+H39+I39+J39</f>
        <v>0</v>
      </c>
    </row>
    <row r="40" spans="1:12" ht="15.75" customHeight="1" thickBot="1" x14ac:dyDescent="0.3">
      <c r="A40" s="107" t="s">
        <v>60</v>
      </c>
      <c r="B40" s="84">
        <v>3932931</v>
      </c>
      <c r="C40" s="89">
        <v>3018484.4</v>
      </c>
      <c r="D40" s="85">
        <v>0</v>
      </c>
      <c r="E40" s="84">
        <v>88344</v>
      </c>
      <c r="F40" s="84">
        <v>885959.78</v>
      </c>
      <c r="G40" s="84">
        <v>0</v>
      </c>
      <c r="H40" s="83">
        <v>32081.040000000001</v>
      </c>
      <c r="I40" s="83">
        <v>1151330.8999999999</v>
      </c>
      <c r="J40" s="83">
        <v>35047.01</v>
      </c>
      <c r="K40" s="83">
        <v>244754.9</v>
      </c>
      <c r="L40" s="59">
        <f>+D40+E40+F40+G40+H40+I40+J40</f>
        <v>2192762.7299999995</v>
      </c>
    </row>
    <row r="41" spans="1:12" ht="16.5" thickBot="1" x14ac:dyDescent="0.3">
      <c r="A41" s="106" t="s">
        <v>59</v>
      </c>
      <c r="B41" s="96">
        <f>+B42+B43+B44+B45+B46+B47+B48</f>
        <v>0</v>
      </c>
      <c r="C41" s="96">
        <f>+C42+C43+C44+C45+C46+C47+C48</f>
        <v>0</v>
      </c>
      <c r="D41" s="96">
        <f>+D42+D43+D44+D45+D46+D47+D48</f>
        <v>0</v>
      </c>
      <c r="E41" s="96">
        <f>+E42+E43+E44+E45+E46+E47+E48</f>
        <v>0</v>
      </c>
      <c r="F41" s="96">
        <v>0</v>
      </c>
      <c r="G41" s="96">
        <v>0</v>
      </c>
      <c r="H41" s="96">
        <v>0</v>
      </c>
      <c r="I41" s="96">
        <v>0</v>
      </c>
      <c r="J41" s="96">
        <v>0</v>
      </c>
      <c r="K41" s="96">
        <v>0</v>
      </c>
      <c r="L41" s="96">
        <f>+L42+L43+L44+L45+L46+L47+L48</f>
        <v>0</v>
      </c>
    </row>
    <row r="42" spans="1:12" ht="15.75" x14ac:dyDescent="0.25">
      <c r="A42" s="104" t="s">
        <v>58</v>
      </c>
      <c r="B42" s="94">
        <v>0</v>
      </c>
      <c r="C42" s="94">
        <f>SUM(B42:B42)</f>
        <v>0</v>
      </c>
      <c r="D42" s="94">
        <v>0</v>
      </c>
      <c r="E42" s="94">
        <v>0</v>
      </c>
      <c r="F42" s="94">
        <v>0</v>
      </c>
      <c r="G42" s="94">
        <v>0</v>
      </c>
      <c r="H42" s="94">
        <v>0</v>
      </c>
      <c r="I42" s="94">
        <v>0</v>
      </c>
      <c r="J42" s="94">
        <v>0</v>
      </c>
      <c r="K42" s="94">
        <v>0</v>
      </c>
      <c r="L42" s="92">
        <f>+D42+E42+F42+G42+H42+I42+J42</f>
        <v>0</v>
      </c>
    </row>
    <row r="43" spans="1:12" ht="15.75" x14ac:dyDescent="0.25">
      <c r="A43" s="71" t="s">
        <v>57</v>
      </c>
      <c r="B43" s="86">
        <v>0</v>
      </c>
      <c r="C43" s="86">
        <f>SUM(B43:B43)</f>
        <v>0</v>
      </c>
      <c r="D43" s="86">
        <v>0</v>
      </c>
      <c r="E43" s="86">
        <v>0</v>
      </c>
      <c r="F43" s="89">
        <v>0</v>
      </c>
      <c r="G43" s="89">
        <v>0</v>
      </c>
      <c r="H43" s="89">
        <v>0</v>
      </c>
      <c r="I43" s="89">
        <v>0</v>
      </c>
      <c r="J43" s="89">
        <v>0</v>
      </c>
      <c r="K43" s="89">
        <v>0</v>
      </c>
      <c r="L43" s="72">
        <f>+D43+E43+F43+G43+H43+I43+J43</f>
        <v>0</v>
      </c>
    </row>
    <row r="44" spans="1:12" ht="15.75" x14ac:dyDescent="0.25">
      <c r="A44" s="71" t="s">
        <v>56</v>
      </c>
      <c r="B44" s="86">
        <v>0</v>
      </c>
      <c r="C44" s="86">
        <f>SUM(B44:B44)</f>
        <v>0</v>
      </c>
      <c r="D44" s="86">
        <v>0</v>
      </c>
      <c r="E44" s="86">
        <v>0</v>
      </c>
      <c r="F44" s="89">
        <v>0</v>
      </c>
      <c r="G44" s="89">
        <v>0</v>
      </c>
      <c r="H44" s="89">
        <v>0</v>
      </c>
      <c r="I44" s="89">
        <v>0</v>
      </c>
      <c r="J44" s="89">
        <v>0</v>
      </c>
      <c r="K44" s="89">
        <v>0</v>
      </c>
      <c r="L44" s="72">
        <f>+D44+E44+F44+G44+H44+I44+J44</f>
        <v>0</v>
      </c>
    </row>
    <row r="45" spans="1:12" ht="15" customHeight="1" x14ac:dyDescent="0.25">
      <c r="A45" s="103" t="s">
        <v>55</v>
      </c>
      <c r="B45" s="86">
        <v>0</v>
      </c>
      <c r="C45" s="86">
        <f>SUM(B45:B45)</f>
        <v>0</v>
      </c>
      <c r="D45" s="86">
        <v>0</v>
      </c>
      <c r="E45" s="86">
        <v>0</v>
      </c>
      <c r="F45" s="89">
        <v>0</v>
      </c>
      <c r="G45" s="89">
        <v>0</v>
      </c>
      <c r="H45" s="89">
        <v>0</v>
      </c>
      <c r="I45" s="89">
        <v>0</v>
      </c>
      <c r="J45" s="89">
        <v>0</v>
      </c>
      <c r="K45" s="89">
        <v>0</v>
      </c>
      <c r="L45" s="72">
        <f>+D45+E45+F45+G45+H45+I45+J45</f>
        <v>0</v>
      </c>
    </row>
    <row r="46" spans="1:12" ht="18" customHeight="1" x14ac:dyDescent="0.25">
      <c r="A46" s="103" t="s">
        <v>54</v>
      </c>
      <c r="B46" s="86">
        <v>0</v>
      </c>
      <c r="C46" s="86">
        <f>SUM(B46:B46)</f>
        <v>0</v>
      </c>
      <c r="D46" s="86">
        <v>0</v>
      </c>
      <c r="E46" s="86">
        <v>0</v>
      </c>
      <c r="F46" s="89">
        <v>0</v>
      </c>
      <c r="G46" s="89">
        <v>0</v>
      </c>
      <c r="H46" s="89">
        <v>0</v>
      </c>
      <c r="I46" s="89">
        <v>0</v>
      </c>
      <c r="J46" s="89">
        <v>0</v>
      </c>
      <c r="K46" s="89">
        <v>0</v>
      </c>
      <c r="L46" s="72">
        <f>+D46+E46+F46+G46+H46+I46+J46</f>
        <v>0</v>
      </c>
    </row>
    <row r="47" spans="1:12" ht="15.75" x14ac:dyDescent="0.25">
      <c r="A47" s="71" t="s">
        <v>53</v>
      </c>
      <c r="B47" s="86">
        <v>0</v>
      </c>
      <c r="C47" s="86">
        <f>SUM(B47:B47)</f>
        <v>0</v>
      </c>
      <c r="D47" s="86">
        <v>0</v>
      </c>
      <c r="E47" s="86">
        <v>0</v>
      </c>
      <c r="F47" s="89">
        <v>0</v>
      </c>
      <c r="G47" s="89">
        <v>0</v>
      </c>
      <c r="H47" s="89">
        <v>0</v>
      </c>
      <c r="I47" s="89">
        <v>0</v>
      </c>
      <c r="J47" s="89">
        <v>0</v>
      </c>
      <c r="K47" s="89">
        <v>0</v>
      </c>
      <c r="L47" s="72">
        <f>+D47+E47+F47+G47+H47+I47+J47</f>
        <v>0</v>
      </c>
    </row>
    <row r="48" spans="1:12" ht="16.5" thickBot="1" x14ac:dyDescent="0.3">
      <c r="A48" s="101" t="s">
        <v>52</v>
      </c>
      <c r="B48" s="85">
        <v>0</v>
      </c>
      <c r="C48" s="85">
        <f>SUM(B48:B48)</f>
        <v>0</v>
      </c>
      <c r="D48" s="85">
        <v>0</v>
      </c>
      <c r="E48" s="85">
        <v>0</v>
      </c>
      <c r="F48" s="84">
        <v>0</v>
      </c>
      <c r="G48" s="84">
        <v>0</v>
      </c>
      <c r="H48" s="84">
        <v>0</v>
      </c>
      <c r="I48" s="84">
        <v>0</v>
      </c>
      <c r="J48" s="84">
        <v>0</v>
      </c>
      <c r="K48" s="84">
        <v>0</v>
      </c>
      <c r="L48" s="59">
        <f>+D48+E48+F48+G48+H48+I48+J48</f>
        <v>0</v>
      </c>
    </row>
    <row r="49" spans="1:12" ht="16.5" thickBot="1" x14ac:dyDescent="0.3">
      <c r="A49" s="106" t="s">
        <v>51</v>
      </c>
      <c r="B49" s="105">
        <f>+B50+B51+B52+B53+B54+B55+B56</f>
        <v>0</v>
      </c>
      <c r="C49" s="105">
        <f>+C50+C51+C52+C53+C54+C55+C56</f>
        <v>0</v>
      </c>
      <c r="D49" s="105">
        <f>+D50+D51+D52+D53+D54+D55+D56</f>
        <v>0</v>
      </c>
      <c r="E49" s="105">
        <f>+E50+E51+E52+E53+E54+E55+E56</f>
        <v>0</v>
      </c>
      <c r="F49" s="96">
        <f>+F50+F51+F52+F53+F54+F55+F56</f>
        <v>0</v>
      </c>
      <c r="G49" s="96">
        <f>+G50+G51+G52+G53+G54+G55+G56</f>
        <v>0</v>
      </c>
      <c r="H49" s="96">
        <f>+H50+H51+H52+H53+H54+H55+H56</f>
        <v>0</v>
      </c>
      <c r="I49" s="96">
        <f>+I50+I51+I52+I53+I54+I55+I56</f>
        <v>0</v>
      </c>
      <c r="J49" s="96">
        <f>+J50+J51+J52+J53+J54+J55+J56</f>
        <v>0</v>
      </c>
      <c r="K49" s="96">
        <f>+K50+K51+K52+K53+K54+K55+K56</f>
        <v>0</v>
      </c>
      <c r="L49" s="96">
        <f>+L50+L51+L52+L53+L54+L55+L56</f>
        <v>0</v>
      </c>
    </row>
    <row r="50" spans="1:12" ht="15.75" x14ac:dyDescent="0.25">
      <c r="A50" s="104" t="s">
        <v>50</v>
      </c>
      <c r="B50" s="94">
        <v>0</v>
      </c>
      <c r="C50" s="94">
        <f>SUM(B50:B50)</f>
        <v>0</v>
      </c>
      <c r="D50" s="94">
        <v>0</v>
      </c>
      <c r="E50" s="93">
        <v>0</v>
      </c>
      <c r="F50" s="94">
        <v>0</v>
      </c>
      <c r="G50" s="94">
        <v>0</v>
      </c>
      <c r="H50" s="94">
        <v>0</v>
      </c>
      <c r="I50" s="94">
        <v>0</v>
      </c>
      <c r="J50" s="94">
        <v>0</v>
      </c>
      <c r="K50" s="94">
        <v>0</v>
      </c>
      <c r="L50" s="92">
        <f>+D50+E50+F50+G50+H50+I50+J50</f>
        <v>0</v>
      </c>
    </row>
    <row r="51" spans="1:12" ht="15.75" x14ac:dyDescent="0.25">
      <c r="A51" s="71" t="s">
        <v>49</v>
      </c>
      <c r="B51" s="86">
        <v>0</v>
      </c>
      <c r="C51" s="86">
        <f>SUM(B51:B51)</f>
        <v>0</v>
      </c>
      <c r="D51" s="86">
        <v>0</v>
      </c>
      <c r="E51" s="102">
        <v>0</v>
      </c>
      <c r="F51" s="86">
        <v>0</v>
      </c>
      <c r="G51" s="89">
        <v>0</v>
      </c>
      <c r="H51" s="89">
        <v>0</v>
      </c>
      <c r="I51" s="89">
        <v>0</v>
      </c>
      <c r="J51" s="89">
        <v>0</v>
      </c>
      <c r="K51" s="89">
        <v>0</v>
      </c>
      <c r="L51" s="72">
        <f>+D51+E51+F51+G51+H51+I51+J51</f>
        <v>0</v>
      </c>
    </row>
    <row r="52" spans="1:12" ht="15.75" x14ac:dyDescent="0.25">
      <c r="A52" s="71" t="s">
        <v>48</v>
      </c>
      <c r="B52" s="86">
        <v>0</v>
      </c>
      <c r="C52" s="86">
        <f>SUM(B52:B52)</f>
        <v>0</v>
      </c>
      <c r="D52" s="86">
        <v>0</v>
      </c>
      <c r="E52" s="102">
        <v>0</v>
      </c>
      <c r="F52" s="86">
        <v>0</v>
      </c>
      <c r="G52" s="89">
        <v>0</v>
      </c>
      <c r="H52" s="89">
        <v>0</v>
      </c>
      <c r="I52" s="89">
        <v>0</v>
      </c>
      <c r="J52" s="89">
        <v>0</v>
      </c>
      <c r="K52" s="89">
        <v>0</v>
      </c>
      <c r="L52" s="72">
        <f>+D52+E52+F52+G52+H52+I52+J52</f>
        <v>0</v>
      </c>
    </row>
    <row r="53" spans="1:12" ht="18.75" customHeight="1" x14ac:dyDescent="0.25">
      <c r="A53" s="103" t="s">
        <v>47</v>
      </c>
      <c r="B53" s="86">
        <v>0</v>
      </c>
      <c r="C53" s="86">
        <f>SUM(B53:B53)</f>
        <v>0</v>
      </c>
      <c r="D53" s="86">
        <v>0</v>
      </c>
      <c r="E53" s="102">
        <v>0</v>
      </c>
      <c r="F53" s="86">
        <v>0</v>
      </c>
      <c r="G53" s="89">
        <v>0</v>
      </c>
      <c r="H53" s="89">
        <v>0</v>
      </c>
      <c r="I53" s="89">
        <v>0</v>
      </c>
      <c r="J53" s="89">
        <v>0</v>
      </c>
      <c r="K53" s="89">
        <v>0</v>
      </c>
      <c r="L53" s="72">
        <f>+D53+E53+F53+G53+H53+I53+J53</f>
        <v>0</v>
      </c>
    </row>
    <row r="54" spans="1:12" ht="18" customHeight="1" x14ac:dyDescent="0.25">
      <c r="A54" s="103" t="s">
        <v>46</v>
      </c>
      <c r="B54" s="86">
        <v>0</v>
      </c>
      <c r="C54" s="86">
        <f>SUM(B54:B54)</f>
        <v>0</v>
      </c>
      <c r="D54" s="86">
        <v>0</v>
      </c>
      <c r="E54" s="102">
        <v>0</v>
      </c>
      <c r="F54" s="86">
        <v>0</v>
      </c>
      <c r="G54" s="89">
        <v>0</v>
      </c>
      <c r="H54" s="89">
        <v>0</v>
      </c>
      <c r="I54" s="89">
        <v>0</v>
      </c>
      <c r="J54" s="89">
        <v>0</v>
      </c>
      <c r="K54" s="89">
        <v>0</v>
      </c>
      <c r="L54" s="72">
        <f>+D54+E54+F54+G54+H54+I54+J54</f>
        <v>0</v>
      </c>
    </row>
    <row r="55" spans="1:12" ht="15.75" x14ac:dyDescent="0.25">
      <c r="A55" s="71" t="s">
        <v>45</v>
      </c>
      <c r="B55" s="86">
        <v>0</v>
      </c>
      <c r="C55" s="86">
        <f>SUM(B55:B55)</f>
        <v>0</v>
      </c>
      <c r="D55" s="86">
        <v>0</v>
      </c>
      <c r="E55" s="102">
        <v>0</v>
      </c>
      <c r="F55" s="86">
        <v>0</v>
      </c>
      <c r="G55" s="89">
        <v>0</v>
      </c>
      <c r="H55" s="89">
        <v>0</v>
      </c>
      <c r="I55" s="89">
        <v>0</v>
      </c>
      <c r="J55" s="89">
        <v>0</v>
      </c>
      <c r="K55" s="89">
        <v>0</v>
      </c>
      <c r="L55" s="72">
        <f>+D55+E55+F55+G55+H55+I55+J55</f>
        <v>0</v>
      </c>
    </row>
    <row r="56" spans="1:12" ht="16.5" thickBot="1" x14ac:dyDescent="0.3">
      <c r="A56" s="101" t="s">
        <v>44</v>
      </c>
      <c r="B56" s="85">
        <v>0</v>
      </c>
      <c r="C56" s="85">
        <f>SUM(B56:B56)</f>
        <v>0</v>
      </c>
      <c r="D56" s="85">
        <v>0</v>
      </c>
      <c r="E56" s="100">
        <v>0</v>
      </c>
      <c r="F56" s="85">
        <v>0</v>
      </c>
      <c r="G56" s="84">
        <v>0</v>
      </c>
      <c r="H56" s="84">
        <v>0</v>
      </c>
      <c r="I56" s="84">
        <v>0</v>
      </c>
      <c r="J56" s="84">
        <v>0</v>
      </c>
      <c r="K56" s="89">
        <v>0</v>
      </c>
      <c r="L56" s="59">
        <f>+D56+E56+F56+G56+H56+I56+J56</f>
        <v>0</v>
      </c>
    </row>
    <row r="57" spans="1:12" ht="16.5" thickBot="1" x14ac:dyDescent="0.3">
      <c r="A57" s="99" t="s">
        <v>43</v>
      </c>
      <c r="B57" s="98">
        <f>SUM(B58:B66)</f>
        <v>1347870</v>
      </c>
      <c r="C57" s="97">
        <f>+C58+C59+C60+C61+C62+C63+C64+C65+C66</f>
        <v>7096329.8899999997</v>
      </c>
      <c r="D57" s="96">
        <v>0</v>
      </c>
      <c r="E57" s="96">
        <f>+E58+E59+E60+E61+E62+E63+E64+E65+E66</f>
        <v>460835</v>
      </c>
      <c r="F57" s="96">
        <f>+F58+F59+F60+F61+F62+F63+F64+F65+F66</f>
        <v>705578.33</v>
      </c>
      <c r="G57" s="96">
        <f>+G58+G59+G60+G61+G62+G63+G64+G65+G66</f>
        <v>231050.02</v>
      </c>
      <c r="H57" s="96">
        <f>+H58+H59+H60+H61+H62+H63+H64+H65+H66</f>
        <v>0</v>
      </c>
      <c r="I57" s="96">
        <f>+I58+I59+I60+I61+I62+I63+I64+I65+I66</f>
        <v>2379943.79</v>
      </c>
      <c r="J57" s="96">
        <f>+J58+J59+J60+J61+J62+J63+J64+J65+J66</f>
        <v>885461.77999999991</v>
      </c>
      <c r="K57" s="96">
        <f>+K58+K59+K60+K61+K62+K63+K64+K65+K66</f>
        <v>0</v>
      </c>
      <c r="L57" s="96">
        <f>SUM(L58:L66)</f>
        <v>4662868.92</v>
      </c>
    </row>
    <row r="58" spans="1:12" ht="15.75" x14ac:dyDescent="0.25">
      <c r="A58" s="95" t="s">
        <v>42</v>
      </c>
      <c r="B58" s="94">
        <v>1347870</v>
      </c>
      <c r="C58" s="86">
        <f>+[1]EJECUTADO!C58</f>
        <v>2301541.0099999998</v>
      </c>
      <c r="D58" s="94">
        <v>0</v>
      </c>
      <c r="E58" s="94">
        <v>218270</v>
      </c>
      <c r="F58" s="94">
        <v>183986.47</v>
      </c>
      <c r="G58" s="94">
        <v>231050.02</v>
      </c>
      <c r="H58" s="93">
        <v>0</v>
      </c>
      <c r="I58" s="93">
        <v>652905.37</v>
      </c>
      <c r="J58" s="93">
        <v>821111.08</v>
      </c>
      <c r="K58" s="93">
        <v>0</v>
      </c>
      <c r="L58" s="92">
        <f>+D58+E58+F58+G58+H58+I58+J58</f>
        <v>2107322.94</v>
      </c>
    </row>
    <row r="59" spans="1:12" ht="18.75" customHeight="1" x14ac:dyDescent="0.25">
      <c r="A59" s="91" t="s">
        <v>41</v>
      </c>
      <c r="B59" s="86">
        <v>0</v>
      </c>
      <c r="C59" s="86">
        <v>380860</v>
      </c>
      <c r="D59" s="86">
        <v>0</v>
      </c>
      <c r="E59" s="89">
        <v>9600</v>
      </c>
      <c r="F59" s="89">
        <v>0</v>
      </c>
      <c r="G59" s="89">
        <v>0</v>
      </c>
      <c r="H59" s="88">
        <v>0</v>
      </c>
      <c r="I59" s="88">
        <v>343686.21</v>
      </c>
      <c r="J59" s="88">
        <v>0</v>
      </c>
      <c r="K59" s="88">
        <v>0</v>
      </c>
      <c r="L59" s="72">
        <f>+D59+E59+F59+G59+H59+I59+J59</f>
        <v>353286.21</v>
      </c>
    </row>
    <row r="60" spans="1:12" ht="15.75" x14ac:dyDescent="0.25">
      <c r="A60" s="90" t="s">
        <v>40</v>
      </c>
      <c r="B60" s="86">
        <v>0</v>
      </c>
      <c r="C60" s="86">
        <f>+[1]EJECUTADO!C60</f>
        <v>0</v>
      </c>
      <c r="D60" s="86">
        <v>0</v>
      </c>
      <c r="E60" s="86">
        <v>0</v>
      </c>
      <c r="F60" s="86">
        <v>0</v>
      </c>
      <c r="G60" s="89">
        <v>0</v>
      </c>
      <c r="H60" s="88">
        <v>0</v>
      </c>
      <c r="I60" s="88">
        <v>0</v>
      </c>
      <c r="J60" s="88">
        <v>0</v>
      </c>
      <c r="K60" s="88">
        <v>0</v>
      </c>
      <c r="L60" s="72">
        <f>+D60+E60+F60+G60+H60+I60+J60</f>
        <v>0</v>
      </c>
    </row>
    <row r="61" spans="1:12" ht="15.75" x14ac:dyDescent="0.25">
      <c r="A61" s="90" t="s">
        <v>39</v>
      </c>
      <c r="B61" s="86">
        <v>0</v>
      </c>
      <c r="C61" s="86">
        <f>+[1]EJECUTADO!C61</f>
        <v>89993.58</v>
      </c>
      <c r="D61" s="86">
        <v>0</v>
      </c>
      <c r="E61" s="86">
        <v>0</v>
      </c>
      <c r="F61" s="86">
        <v>24993.58</v>
      </c>
      <c r="G61" s="89">
        <v>0</v>
      </c>
      <c r="H61" s="88">
        <v>0</v>
      </c>
      <c r="I61" s="88">
        <v>14878.62</v>
      </c>
      <c r="J61" s="88">
        <v>42126</v>
      </c>
      <c r="K61" s="88">
        <v>0</v>
      </c>
      <c r="L61" s="72">
        <f>+D61+E61+F61+G61+H61+I61+J61</f>
        <v>81998.200000000012</v>
      </c>
    </row>
    <row r="62" spans="1:12" ht="15.75" x14ac:dyDescent="0.25">
      <c r="A62" s="90" t="s">
        <v>38</v>
      </c>
      <c r="B62" s="86">
        <v>0</v>
      </c>
      <c r="C62" s="86">
        <f>+[1]EJECUTADO!C62</f>
        <v>2329545.2999999998</v>
      </c>
      <c r="D62" s="86">
        <v>0</v>
      </c>
      <c r="E62" s="89">
        <v>232965</v>
      </c>
      <c r="F62" s="89">
        <v>94808.28</v>
      </c>
      <c r="G62" s="89">
        <v>0</v>
      </c>
      <c r="H62" s="88">
        <v>0</v>
      </c>
      <c r="I62" s="88">
        <v>1351363.59</v>
      </c>
      <c r="J62" s="88">
        <v>22224.7</v>
      </c>
      <c r="K62" s="88">
        <v>0</v>
      </c>
      <c r="L62" s="72">
        <f>+D62+E62+F62+G62+H62+I62+J62</f>
        <v>1701361.57</v>
      </c>
    </row>
    <row r="63" spans="1:12" ht="15.75" x14ac:dyDescent="0.25">
      <c r="A63" s="90" t="s">
        <v>37</v>
      </c>
      <c r="B63" s="86">
        <v>0</v>
      </c>
      <c r="C63" s="86">
        <f>+[1]EJECUTADO!C63</f>
        <v>60000</v>
      </c>
      <c r="D63" s="86">
        <v>0</v>
      </c>
      <c r="E63" s="86">
        <v>0</v>
      </c>
      <c r="F63" s="86">
        <v>0</v>
      </c>
      <c r="G63" s="89">
        <v>0</v>
      </c>
      <c r="H63" s="88">
        <v>0</v>
      </c>
      <c r="I63" s="88">
        <v>0</v>
      </c>
      <c r="J63" s="88">
        <v>0</v>
      </c>
      <c r="K63" s="88">
        <v>0</v>
      </c>
      <c r="L63" s="72">
        <f>+D63+E63+F63+G63+H63+I63+J63</f>
        <v>0</v>
      </c>
    </row>
    <row r="64" spans="1:12" ht="15.75" x14ac:dyDescent="0.25">
      <c r="A64" s="90" t="s">
        <v>36</v>
      </c>
      <c r="B64" s="86">
        <v>0</v>
      </c>
      <c r="C64" s="86">
        <f>+[1]EJECUTADO!C64</f>
        <v>0</v>
      </c>
      <c r="D64" s="86">
        <v>0</v>
      </c>
      <c r="E64" s="86">
        <v>0</v>
      </c>
      <c r="F64" s="86">
        <v>0</v>
      </c>
      <c r="G64" s="89">
        <v>0</v>
      </c>
      <c r="H64" s="88">
        <v>0</v>
      </c>
      <c r="I64" s="88">
        <v>0</v>
      </c>
      <c r="J64" s="88">
        <v>0</v>
      </c>
      <c r="K64" s="88">
        <v>0</v>
      </c>
      <c r="L64" s="72">
        <f>+D64+E64+F64+G64+H64+I64+J64</f>
        <v>0</v>
      </c>
    </row>
    <row r="65" spans="1:12" ht="15.75" x14ac:dyDescent="0.25">
      <c r="A65" s="90" t="s">
        <v>35</v>
      </c>
      <c r="B65" s="86">
        <v>0</v>
      </c>
      <c r="C65" s="86">
        <f>+[1]EJECUTADO!C65</f>
        <v>254100</v>
      </c>
      <c r="D65" s="86">
        <v>0</v>
      </c>
      <c r="E65" s="86">
        <v>0</v>
      </c>
      <c r="F65" s="86">
        <v>0</v>
      </c>
      <c r="G65" s="89">
        <v>0</v>
      </c>
      <c r="H65" s="88">
        <v>0</v>
      </c>
      <c r="I65" s="88">
        <v>0</v>
      </c>
      <c r="J65" s="88">
        <v>0</v>
      </c>
      <c r="K65" s="88">
        <v>0</v>
      </c>
      <c r="L65" s="72">
        <f>+D65+E65+F65+G65+H65+I65+J65</f>
        <v>0</v>
      </c>
    </row>
    <row r="66" spans="1:12" ht="18.75" customHeight="1" thickBot="1" x14ac:dyDescent="0.3">
      <c r="A66" s="87" t="s">
        <v>34</v>
      </c>
      <c r="B66" s="85">
        <v>0</v>
      </c>
      <c r="C66" s="86">
        <v>1680290</v>
      </c>
      <c r="D66" s="85">
        <v>0</v>
      </c>
      <c r="E66" s="85">
        <v>0</v>
      </c>
      <c r="F66" s="85">
        <v>401790</v>
      </c>
      <c r="G66" s="84">
        <v>0</v>
      </c>
      <c r="H66" s="83">
        <v>0</v>
      </c>
      <c r="I66" s="83">
        <v>17110</v>
      </c>
      <c r="J66" s="83">
        <v>0</v>
      </c>
      <c r="K66" s="83">
        <v>0</v>
      </c>
      <c r="L66" s="59">
        <f>+D66+E66+F66+G66+H66+I66+J66</f>
        <v>418900</v>
      </c>
    </row>
    <row r="67" spans="1:12" ht="16.5" thickBot="1" x14ac:dyDescent="0.3">
      <c r="A67" s="82" t="s">
        <v>33</v>
      </c>
      <c r="B67" s="81">
        <f>+B15+B21+B31+B57</f>
        <v>707103172</v>
      </c>
      <c r="C67" s="80">
        <f>+C15+C21+C31+C57</f>
        <v>739143342</v>
      </c>
      <c r="D67" s="80">
        <f>+D15+D21+D31+D57</f>
        <v>47520018.649999999</v>
      </c>
      <c r="E67" s="80">
        <f>+E15+E21+E31+E41+E49+E57</f>
        <v>48994651.360000007</v>
      </c>
      <c r="F67" s="80">
        <f>+F15+F21+F31+F41+F49+F57</f>
        <v>53533407.859999999</v>
      </c>
      <c r="G67" s="80">
        <f>+G15+G21+G31+G41+G49+G57</f>
        <v>50900883.500000007</v>
      </c>
      <c r="H67" s="80">
        <f>+H15+H21+H31+H41+H49+H57</f>
        <v>54451927.530000001</v>
      </c>
      <c r="I67" s="80">
        <f>+I15+I21+I31+I41+I49+I57</f>
        <v>90170767.200000033</v>
      </c>
      <c r="J67" s="80">
        <f>+J15+J21+J31+J41+J49+J57</f>
        <v>57712530.459999993</v>
      </c>
      <c r="K67" s="80">
        <f>+K15+K21+K31+K41+K49+K57</f>
        <v>51966492.130000003</v>
      </c>
      <c r="L67" s="79">
        <f>+D67+E67+F67+G67+H67+I67+J67+K67</f>
        <v>455250678.69</v>
      </c>
    </row>
    <row r="68" spans="1:12" ht="15.75" x14ac:dyDescent="0.25">
      <c r="A68" s="78" t="s">
        <v>32</v>
      </c>
      <c r="B68" s="77">
        <f>+B69+B70+B71+B72</f>
        <v>0</v>
      </c>
      <c r="C68" s="77">
        <f>+C69+C70+C71+C72</f>
        <v>0</v>
      </c>
      <c r="D68" s="77">
        <f>+D69+D70+D71+D72</f>
        <v>0</v>
      </c>
      <c r="E68" s="77">
        <f>+E69+E70+E71+E72</f>
        <v>0</v>
      </c>
      <c r="F68" s="77">
        <f>+F69+F70+F71+F72</f>
        <v>0</v>
      </c>
      <c r="G68" s="77">
        <f>+G69+G70+G71+G72</f>
        <v>0</v>
      </c>
      <c r="H68" s="77">
        <f>+H69+H70+H71+H72</f>
        <v>0</v>
      </c>
      <c r="I68" s="77">
        <f>+I69+I70+I71+I72</f>
        <v>0</v>
      </c>
      <c r="J68" s="77">
        <f>+J69+J70+J71+J72</f>
        <v>0</v>
      </c>
      <c r="K68" s="77">
        <f>+K69+K70+K71+K72</f>
        <v>0</v>
      </c>
      <c r="L68" s="76">
        <f>+L69+L70+L71+L72</f>
        <v>0</v>
      </c>
    </row>
    <row r="69" spans="1:12" ht="15.75" x14ac:dyDescent="0.25">
      <c r="A69" s="71" t="s">
        <v>31</v>
      </c>
      <c r="B69" s="63">
        <v>0</v>
      </c>
      <c r="C69" s="63">
        <v>0</v>
      </c>
      <c r="D69" s="63">
        <v>0</v>
      </c>
      <c r="E69" s="63">
        <v>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2">
        <f>+D69+E69+F69+G69+H69+I69+J69</f>
        <v>0</v>
      </c>
    </row>
    <row r="70" spans="1:12" ht="15.75" x14ac:dyDescent="0.25">
      <c r="A70" s="71" t="s">
        <v>30</v>
      </c>
      <c r="B70" s="63">
        <v>0</v>
      </c>
      <c r="C70" s="63">
        <v>0</v>
      </c>
      <c r="D70" s="63">
        <v>0</v>
      </c>
      <c r="E70" s="63">
        <v>0</v>
      </c>
      <c r="F70" s="63">
        <v>0</v>
      </c>
      <c r="G70" s="63">
        <v>0</v>
      </c>
      <c r="H70" s="63">
        <v>0</v>
      </c>
      <c r="I70" s="63">
        <v>0</v>
      </c>
      <c r="J70" s="63">
        <v>0</v>
      </c>
      <c r="K70" s="63">
        <v>0</v>
      </c>
      <c r="L70" s="62">
        <f>+D70+E70+F70+G70+H70+I70+J70</f>
        <v>0</v>
      </c>
    </row>
    <row r="71" spans="1:12" ht="18" customHeight="1" x14ac:dyDescent="0.25">
      <c r="A71" s="71" t="s">
        <v>29</v>
      </c>
      <c r="B71" s="63">
        <v>0</v>
      </c>
      <c r="C71" s="63">
        <v>0</v>
      </c>
      <c r="D71" s="63">
        <v>0</v>
      </c>
      <c r="E71" s="63">
        <v>0</v>
      </c>
      <c r="F71" s="63">
        <v>0</v>
      </c>
      <c r="G71" s="63">
        <v>0</v>
      </c>
      <c r="H71" s="63">
        <v>0</v>
      </c>
      <c r="I71" s="63">
        <v>0</v>
      </c>
      <c r="J71" s="63">
        <v>0</v>
      </c>
      <c r="K71" s="63">
        <v>0</v>
      </c>
      <c r="L71" s="62">
        <f>+D71+E71+F71+G71+H71+I71+J71</f>
        <v>0</v>
      </c>
    </row>
    <row r="72" spans="1:12" ht="31.15" customHeight="1" x14ac:dyDescent="0.25">
      <c r="A72" s="75" t="s">
        <v>28</v>
      </c>
      <c r="B72" s="63">
        <v>0</v>
      </c>
      <c r="C72" s="63">
        <v>0</v>
      </c>
      <c r="D72" s="63">
        <v>0</v>
      </c>
      <c r="E72" s="63">
        <v>0</v>
      </c>
      <c r="F72" s="63">
        <v>0</v>
      </c>
      <c r="G72" s="65">
        <v>0</v>
      </c>
      <c r="H72" s="65">
        <v>0</v>
      </c>
      <c r="I72" s="65">
        <v>0</v>
      </c>
      <c r="J72" s="63">
        <v>0</v>
      </c>
      <c r="K72" s="63">
        <v>0</v>
      </c>
      <c r="L72" s="72">
        <f>+D72+E72+F72+G72+H72+I72+J72</f>
        <v>0</v>
      </c>
    </row>
    <row r="73" spans="1:12" ht="15.75" x14ac:dyDescent="0.25">
      <c r="A73" s="70" t="s">
        <v>27</v>
      </c>
      <c r="B73" s="74">
        <f>+B74+B75</f>
        <v>0</v>
      </c>
      <c r="C73" s="74">
        <f>+C74+C75</f>
        <v>0</v>
      </c>
      <c r="D73" s="67">
        <f>+D74+D75</f>
        <v>0</v>
      </c>
      <c r="E73" s="73">
        <f>+E74+E75</f>
        <v>0</v>
      </c>
      <c r="F73" s="73">
        <f>+F74+F75</f>
        <v>0</v>
      </c>
      <c r="G73" s="73">
        <f>+G74+G75</f>
        <v>0</v>
      </c>
      <c r="H73" s="73">
        <f>+H74+H75</f>
        <v>0</v>
      </c>
      <c r="I73" s="73">
        <f>+I74+I75</f>
        <v>0</v>
      </c>
      <c r="J73" s="73">
        <f>+J74+J75</f>
        <v>0</v>
      </c>
      <c r="K73" s="73">
        <f>+K74+K75</f>
        <v>0</v>
      </c>
      <c r="L73" s="66">
        <f>+L74+L75</f>
        <v>0</v>
      </c>
    </row>
    <row r="74" spans="1:12" ht="15" customHeight="1" x14ac:dyDescent="0.25">
      <c r="A74" s="64" t="s">
        <v>26</v>
      </c>
      <c r="B74" s="65">
        <v>0</v>
      </c>
      <c r="C74" s="65">
        <v>0</v>
      </c>
      <c r="D74" s="65">
        <v>0</v>
      </c>
      <c r="E74" s="65">
        <v>0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5">
        <v>0</v>
      </c>
      <c r="L74" s="72">
        <f>+D74+E74+F74+G74+H74+I74+J74</f>
        <v>0</v>
      </c>
    </row>
    <row r="75" spans="1:12" ht="15.75" customHeight="1" x14ac:dyDescent="0.25">
      <c r="A75" s="71" t="s">
        <v>25</v>
      </c>
      <c r="B75" s="63">
        <v>0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3">
        <v>0</v>
      </c>
      <c r="I75" s="63">
        <v>0</v>
      </c>
      <c r="J75" s="63">
        <v>0</v>
      </c>
      <c r="K75" s="63">
        <v>0</v>
      </c>
      <c r="L75" s="62">
        <f>+D75+E75+F75+G75+H75+I75+J75</f>
        <v>0</v>
      </c>
    </row>
    <row r="76" spans="1:12" ht="14.25" customHeight="1" x14ac:dyDescent="0.25">
      <c r="A76" s="70" t="s">
        <v>24</v>
      </c>
      <c r="B76" s="66">
        <f>+B77+B78+B79</f>
        <v>0</v>
      </c>
      <c r="C76" s="69">
        <f>+C77+C78+C79</f>
        <v>0</v>
      </c>
      <c r="D76" s="68">
        <f>+D77+D78+D79</f>
        <v>0</v>
      </c>
      <c r="E76" s="67">
        <f>+E77+E78+E79</f>
        <v>0</v>
      </c>
      <c r="F76" s="67">
        <f>+F77+F78+F79</f>
        <v>0</v>
      </c>
      <c r="G76" s="67">
        <f>+G77+G78+G79</f>
        <v>0</v>
      </c>
      <c r="H76" s="67">
        <f>+H77+H78+H79</f>
        <v>0</v>
      </c>
      <c r="I76" s="67">
        <f>+I77+I78+I79</f>
        <v>0</v>
      </c>
      <c r="J76" s="67">
        <f>+J77+J78+J79</f>
        <v>0</v>
      </c>
      <c r="K76" s="67">
        <f>+K77+K78+K79</f>
        <v>0</v>
      </c>
      <c r="L76" s="66">
        <f>+L77+L78+L79</f>
        <v>0</v>
      </c>
    </row>
    <row r="77" spans="1:12" ht="15" customHeight="1" x14ac:dyDescent="0.25">
      <c r="A77" s="64" t="s">
        <v>23</v>
      </c>
      <c r="B77" s="65">
        <v>0</v>
      </c>
      <c r="C77" s="65">
        <v>0</v>
      </c>
      <c r="D77" s="63">
        <v>0</v>
      </c>
      <c r="E77" s="63">
        <v>0</v>
      </c>
      <c r="F77" s="65">
        <v>0</v>
      </c>
      <c r="G77" s="63">
        <v>0</v>
      </c>
      <c r="H77" s="63">
        <v>0</v>
      </c>
      <c r="I77" s="63">
        <v>0</v>
      </c>
      <c r="J77" s="63">
        <v>0</v>
      </c>
      <c r="K77" s="63">
        <v>0</v>
      </c>
      <c r="L77" s="62">
        <f>+D77+E77+F77+G77+H77+I77+J77</f>
        <v>0</v>
      </c>
    </row>
    <row r="78" spans="1:12" ht="15.75" x14ac:dyDescent="0.25">
      <c r="A78" s="64" t="s">
        <v>22</v>
      </c>
      <c r="B78" s="63">
        <v>0</v>
      </c>
      <c r="C78" s="63">
        <v>0</v>
      </c>
      <c r="D78" s="63">
        <v>0</v>
      </c>
      <c r="E78" s="63">
        <v>0</v>
      </c>
      <c r="F78" s="63">
        <v>0</v>
      </c>
      <c r="G78" s="63">
        <v>0</v>
      </c>
      <c r="H78" s="63">
        <v>0</v>
      </c>
      <c r="I78" s="63">
        <v>0</v>
      </c>
      <c r="J78" s="63">
        <v>0</v>
      </c>
      <c r="K78" s="63">
        <v>0</v>
      </c>
      <c r="L78" s="62">
        <f>+D78+E78+F78+G78+H78+I78+J78</f>
        <v>0</v>
      </c>
    </row>
    <row r="79" spans="1:12" ht="16.5" thickBot="1" x14ac:dyDescent="0.3">
      <c r="A79" s="61" t="s">
        <v>21</v>
      </c>
      <c r="B79" s="60">
        <v>0</v>
      </c>
      <c r="C79" s="60">
        <v>0</v>
      </c>
      <c r="D79" s="60">
        <v>0</v>
      </c>
      <c r="E79" s="60">
        <v>0</v>
      </c>
      <c r="F79" s="60">
        <v>0</v>
      </c>
      <c r="G79" s="60">
        <v>0</v>
      </c>
      <c r="H79" s="60">
        <v>0</v>
      </c>
      <c r="I79" s="60">
        <v>0</v>
      </c>
      <c r="J79" s="60">
        <v>0</v>
      </c>
      <c r="K79" s="60">
        <v>0</v>
      </c>
      <c r="L79" s="59">
        <f>+D79+E79+F79+G79+H79+I79+J79</f>
        <v>0</v>
      </c>
    </row>
    <row r="80" spans="1:12" ht="14.25" customHeight="1" thickBot="1" x14ac:dyDescent="0.3">
      <c r="A80" s="58" t="s">
        <v>20</v>
      </c>
      <c r="B80" s="57"/>
      <c r="C80" s="56"/>
      <c r="D80" s="54"/>
      <c r="E80" s="54"/>
      <c r="F80" s="54"/>
      <c r="G80" s="54"/>
      <c r="H80" s="54"/>
      <c r="I80" s="54"/>
      <c r="J80" s="55"/>
      <c r="K80" s="54"/>
      <c r="L80" s="53"/>
    </row>
    <row r="81" spans="1:12" ht="15.75" customHeight="1" x14ac:dyDescent="0.25">
      <c r="A81" s="52" t="s">
        <v>19</v>
      </c>
      <c r="B81" s="51">
        <f>+B82+B85+B88</f>
        <v>0</v>
      </c>
      <c r="C81" s="51">
        <f>+C82+C85+C88</f>
        <v>0</v>
      </c>
      <c r="D81" s="51">
        <f>+D82+D85+D88</f>
        <v>0</v>
      </c>
      <c r="E81" s="51">
        <f>+E82+E85+E88</f>
        <v>0</v>
      </c>
      <c r="F81" s="50">
        <f>+F82+F85+F88</f>
        <v>0</v>
      </c>
      <c r="G81" s="49">
        <f>+G82+G85+G88</f>
        <v>0</v>
      </c>
      <c r="H81" s="49">
        <f>+H82+H85+H88</f>
        <v>0</v>
      </c>
      <c r="I81" s="49">
        <v>0</v>
      </c>
      <c r="J81" s="49">
        <v>0</v>
      </c>
      <c r="K81" s="49">
        <v>0</v>
      </c>
      <c r="L81" s="48">
        <f>+L82+L85+L88</f>
        <v>0</v>
      </c>
    </row>
    <row r="82" spans="1:12" ht="15.75" customHeight="1" x14ac:dyDescent="0.25">
      <c r="A82" s="42" t="s">
        <v>18</v>
      </c>
      <c r="B82" s="32">
        <f>+B83+B84</f>
        <v>0</v>
      </c>
      <c r="C82" s="47">
        <f>+C83+C84</f>
        <v>0</v>
      </c>
      <c r="D82" s="47">
        <f>+D83+D84</f>
        <v>0</v>
      </c>
      <c r="E82" s="47">
        <f>+E83+E84</f>
        <v>0</v>
      </c>
      <c r="F82" s="46">
        <f>+F83+F84</f>
        <v>0</v>
      </c>
      <c r="G82" s="32">
        <f>+G83+G84</f>
        <v>0</v>
      </c>
      <c r="H82" s="32">
        <f>+H83+H84</f>
        <v>0</v>
      </c>
      <c r="I82" s="32">
        <v>0</v>
      </c>
      <c r="J82" s="32">
        <v>0</v>
      </c>
      <c r="K82" s="32">
        <v>0</v>
      </c>
      <c r="L82" s="31">
        <f>+L83+L84</f>
        <v>0</v>
      </c>
    </row>
    <row r="83" spans="1:12" ht="15.75" customHeight="1" x14ac:dyDescent="0.25">
      <c r="A83" s="37" t="s">
        <v>17</v>
      </c>
      <c r="B83" s="39">
        <v>0</v>
      </c>
      <c r="C83" s="39">
        <v>0</v>
      </c>
      <c r="D83" s="39">
        <v>0</v>
      </c>
      <c r="E83" s="39">
        <v>0</v>
      </c>
      <c r="F83" s="45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6">
        <f>+D83+E83+F83+G83+H83+I83+J83</f>
        <v>0</v>
      </c>
    </row>
    <row r="84" spans="1:12" ht="15" customHeight="1" x14ac:dyDescent="0.25">
      <c r="A84" s="37" t="s">
        <v>16</v>
      </c>
      <c r="B84" s="44">
        <v>0</v>
      </c>
      <c r="C84" s="44">
        <v>0</v>
      </c>
      <c r="D84" s="44">
        <v>0</v>
      </c>
      <c r="E84" s="44">
        <v>0</v>
      </c>
      <c r="F84" s="43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6">
        <f>+D84+E84+F84+G84+H84+I84+J84</f>
        <v>0</v>
      </c>
    </row>
    <row r="85" spans="1:12" ht="15.75" customHeight="1" x14ac:dyDescent="0.25">
      <c r="A85" s="42" t="s">
        <v>15</v>
      </c>
      <c r="B85" s="32">
        <f>+B86+B87</f>
        <v>0</v>
      </c>
      <c r="C85" s="41">
        <f>+C86+C87</f>
        <v>0</v>
      </c>
      <c r="D85" s="41">
        <f>+D86+D87</f>
        <v>0</v>
      </c>
      <c r="E85" s="32">
        <f>+E86+E87</f>
        <v>0</v>
      </c>
      <c r="F85" s="33">
        <f>+F86+F87</f>
        <v>0</v>
      </c>
      <c r="G85" s="32">
        <f>+G86+G87</f>
        <v>0</v>
      </c>
      <c r="H85" s="32">
        <f>+H86+H87</f>
        <v>0</v>
      </c>
      <c r="I85" s="32">
        <v>0</v>
      </c>
      <c r="J85" s="32">
        <v>0</v>
      </c>
      <c r="K85" s="32">
        <v>0</v>
      </c>
      <c r="L85" s="40">
        <f>+L86+L87</f>
        <v>0</v>
      </c>
    </row>
    <row r="86" spans="1:12" ht="16.899999999999999" customHeight="1" x14ac:dyDescent="0.25">
      <c r="A86" s="37" t="s">
        <v>14</v>
      </c>
      <c r="B86" s="39">
        <v>0</v>
      </c>
      <c r="C86" s="27">
        <v>0</v>
      </c>
      <c r="D86" s="27">
        <v>0</v>
      </c>
      <c r="E86" s="39">
        <v>0</v>
      </c>
      <c r="F86" s="38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6">
        <f>+D86+E86+F86+G86+H86+I86+J86</f>
        <v>0</v>
      </c>
    </row>
    <row r="87" spans="1:12" ht="13.9" customHeight="1" x14ac:dyDescent="0.25">
      <c r="A87" s="37" t="s">
        <v>13</v>
      </c>
      <c r="B87" s="36">
        <v>0</v>
      </c>
      <c r="C87" s="36">
        <v>0</v>
      </c>
      <c r="D87" s="36">
        <v>0</v>
      </c>
      <c r="E87" s="36">
        <v>0</v>
      </c>
      <c r="F87" s="35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6">
        <f>+D87+E87+F87+G87+H87+I87+J87</f>
        <v>0</v>
      </c>
    </row>
    <row r="88" spans="1:12" ht="14.45" customHeight="1" x14ac:dyDescent="0.25">
      <c r="A88" s="34" t="s">
        <v>12</v>
      </c>
      <c r="B88" s="32">
        <f>+B89</f>
        <v>0</v>
      </c>
      <c r="C88" s="32">
        <f>+C89</f>
        <v>0</v>
      </c>
      <c r="D88" s="32">
        <f>+D89</f>
        <v>0</v>
      </c>
      <c r="E88" s="32">
        <f>+E89</f>
        <v>0</v>
      </c>
      <c r="F88" s="33">
        <f>+F89</f>
        <v>0</v>
      </c>
      <c r="G88" s="32">
        <v>0</v>
      </c>
      <c r="H88" s="32">
        <v>0</v>
      </c>
      <c r="I88" s="32">
        <v>0</v>
      </c>
      <c r="J88" s="32">
        <v>0</v>
      </c>
      <c r="K88" s="32">
        <v>0</v>
      </c>
      <c r="L88" s="31">
        <f>+L89</f>
        <v>0</v>
      </c>
    </row>
    <row r="89" spans="1:12" ht="13.9" customHeight="1" x14ac:dyDescent="0.25">
      <c r="A89" s="30" t="s">
        <v>11</v>
      </c>
      <c r="B89" s="29">
        <v>0</v>
      </c>
      <c r="C89" s="29">
        <v>0</v>
      </c>
      <c r="D89" s="29">
        <v>0</v>
      </c>
      <c r="E89" s="29">
        <v>0</v>
      </c>
      <c r="F89" s="28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6">
        <f>+D89+E89+F89+G89+H89+I89+J89</f>
        <v>0</v>
      </c>
    </row>
    <row r="90" spans="1:12" ht="16.149999999999999" customHeight="1" thickBot="1" x14ac:dyDescent="0.3">
      <c r="A90" s="25" t="s">
        <v>10</v>
      </c>
      <c r="B90" s="24">
        <f>+B81</f>
        <v>0</v>
      </c>
      <c r="C90" s="21">
        <f>+C81</f>
        <v>0</v>
      </c>
      <c r="D90" s="24">
        <f>+D81</f>
        <v>0</v>
      </c>
      <c r="E90" s="23">
        <f>+E81</f>
        <v>0</v>
      </c>
      <c r="F90" s="22">
        <f>+F81</f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0">
        <f>+L81</f>
        <v>0</v>
      </c>
    </row>
    <row r="91" spans="1:12" ht="15" customHeight="1" thickBot="1" x14ac:dyDescent="0.3">
      <c r="A91" s="19" t="s">
        <v>9</v>
      </c>
      <c r="B91" s="17">
        <f>B67</f>
        <v>707103172</v>
      </c>
      <c r="C91" s="17">
        <f>C67</f>
        <v>739143342</v>
      </c>
      <c r="D91" s="18">
        <f>D67</f>
        <v>47520018.649999999</v>
      </c>
      <c r="E91" s="18">
        <f>+E67</f>
        <v>48994651.360000007</v>
      </c>
      <c r="F91" s="18">
        <f>+F67</f>
        <v>53533407.859999999</v>
      </c>
      <c r="G91" s="17">
        <f>+G67</f>
        <v>50900883.500000007</v>
      </c>
      <c r="H91" s="16">
        <f>+H67</f>
        <v>54451927.530000001</v>
      </c>
      <c r="I91" s="16">
        <f>+I67</f>
        <v>90170767.200000033</v>
      </c>
      <c r="J91" s="16">
        <f>+J67</f>
        <v>57712530.459999993</v>
      </c>
      <c r="K91" s="16">
        <f>+K67</f>
        <v>51966492.130000003</v>
      </c>
      <c r="L91" s="15">
        <f>+L67</f>
        <v>455250678.69</v>
      </c>
    </row>
    <row r="92" spans="1:12" ht="15.75" customHeight="1" x14ac:dyDescent="0.25">
      <c r="A92" s="14" t="s">
        <v>8</v>
      </c>
      <c r="B92" s="9"/>
      <c r="C92" s="9"/>
      <c r="D92" s="12"/>
      <c r="E92" s="12"/>
      <c r="F92" s="12"/>
      <c r="G92" s="12"/>
      <c r="H92" s="12"/>
      <c r="I92" s="12"/>
      <c r="J92" s="12"/>
      <c r="K92" s="12"/>
      <c r="L92" s="1"/>
    </row>
    <row r="93" spans="1:12" ht="12.75" customHeight="1" x14ac:dyDescent="0.25">
      <c r="A93" s="14" t="s">
        <v>7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"/>
    </row>
    <row r="94" spans="1:12" ht="15.75" x14ac:dyDescent="0.25">
      <c r="A94" s="14" t="s">
        <v>6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"/>
    </row>
    <row r="95" spans="1:12" ht="15.75" x14ac:dyDescent="0.25">
      <c r="A95" s="13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"/>
    </row>
    <row r="96" spans="1:12" ht="15.75" x14ac:dyDescent="0.25">
      <c r="A96" s="13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"/>
    </row>
    <row r="97" spans="1:12" ht="15.75" x14ac:dyDescent="0.25">
      <c r="A97" s="13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"/>
    </row>
    <row r="98" spans="1:12" ht="15.75" x14ac:dyDescent="0.25">
      <c r="A98" s="13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"/>
    </row>
    <row r="99" spans="1:12" ht="15.75" x14ac:dyDescent="0.25">
      <c r="A99" s="13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"/>
    </row>
    <row r="100" spans="1:12" ht="15.75" x14ac:dyDescent="0.25">
      <c r="A100" s="13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"/>
    </row>
    <row r="101" spans="1:12" ht="7.5" customHeight="1" x14ac:dyDescent="0.25">
      <c r="A101" s="11"/>
      <c r="B101" s="10"/>
      <c r="C101" s="10"/>
      <c r="D101" s="9"/>
      <c r="E101" s="9"/>
      <c r="F101" s="9"/>
      <c r="G101" s="9"/>
      <c r="H101" s="9"/>
      <c r="I101" s="9"/>
      <c r="J101" s="9"/>
      <c r="K101" s="9"/>
      <c r="L101" s="1"/>
    </row>
    <row r="102" spans="1:12" ht="4.5" customHeight="1" x14ac:dyDescent="0.25">
      <c r="B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20.25" customHeight="1" x14ac:dyDescent="0.25">
      <c r="A103" t="s">
        <v>5</v>
      </c>
      <c r="B103" t="s">
        <v>4</v>
      </c>
      <c r="L103" s="1"/>
    </row>
    <row r="104" spans="1:12" x14ac:dyDescent="0.25">
      <c r="A104" s="8" t="s">
        <v>3</v>
      </c>
      <c r="B104" s="7" t="s">
        <v>2</v>
      </c>
      <c r="C104" s="7"/>
      <c r="D104" s="7"/>
      <c r="L104" s="1"/>
    </row>
    <row r="105" spans="1:12" ht="15.75" x14ac:dyDescent="0.25">
      <c r="A105" s="6" t="s">
        <v>1</v>
      </c>
      <c r="B105" t="s">
        <v>0</v>
      </c>
      <c r="E105" s="5"/>
      <c r="F105" s="5"/>
      <c r="G105" s="5"/>
      <c r="H105" s="5"/>
      <c r="I105" s="5"/>
      <c r="J105" s="5"/>
      <c r="K105" s="5"/>
      <c r="L105" s="1"/>
    </row>
    <row r="108" spans="1:12" x14ac:dyDescent="0.25">
      <c r="B108" s="1"/>
      <c r="L108" s="1"/>
    </row>
    <row r="109" spans="1:12" x14ac:dyDescent="0.25">
      <c r="L109" s="1"/>
    </row>
    <row r="110" spans="1:12" x14ac:dyDescent="0.25">
      <c r="E110" s="4"/>
      <c r="F110" s="4"/>
      <c r="G110" s="4"/>
      <c r="H110" s="4"/>
      <c r="I110" s="4"/>
      <c r="J110" s="4"/>
      <c r="K110" s="4"/>
      <c r="L110" s="1"/>
    </row>
    <row r="111" spans="1:12" ht="15" customHeight="1" x14ac:dyDescent="0.25">
      <c r="E111" s="3"/>
      <c r="F111" s="3"/>
      <c r="G111" s="3"/>
      <c r="H111" s="3"/>
      <c r="I111" s="3"/>
      <c r="J111" s="3"/>
      <c r="K111" s="3"/>
      <c r="L111" s="1"/>
    </row>
    <row r="112" spans="1:12" x14ac:dyDescent="0.25">
      <c r="D112" s="2"/>
      <c r="E112" s="2"/>
      <c r="F112" s="2"/>
      <c r="G112" s="2"/>
      <c r="H112" s="2"/>
      <c r="I112" s="2"/>
      <c r="J112" s="2"/>
      <c r="K112" s="2"/>
      <c r="L112" s="1"/>
    </row>
    <row r="113" spans="2:12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2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2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</row>
  </sheetData>
  <mergeCells count="11">
    <mergeCell ref="A10:L10"/>
    <mergeCell ref="A12:A13"/>
    <mergeCell ref="B12:B13"/>
    <mergeCell ref="C12:C13"/>
    <mergeCell ref="D12:L12"/>
    <mergeCell ref="A9:L9"/>
    <mergeCell ref="D1:D3"/>
    <mergeCell ref="A5:L5"/>
    <mergeCell ref="A6:L6"/>
    <mergeCell ref="A7:L7"/>
    <mergeCell ref="A8:L8"/>
  </mergeCells>
  <printOptions horizontalCentered="1"/>
  <pageMargins left="0" right="0" top="0" bottom="0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2025-09-05T16:13:07Z</dcterms:created>
  <dcterms:modified xsi:type="dcterms:W3CDTF">2025-09-05T16:14:25Z</dcterms:modified>
</cp:coreProperties>
</file>