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C24D594D-C32C-49DF-94F6-37F517078CA9}" xr6:coauthVersionLast="47" xr6:coauthVersionMax="47" xr10:uidLastSave="{00000000-0000-0000-0000-000000000000}"/>
  <bookViews>
    <workbookView xWindow="-120" yWindow="-120" windowWidth="29040" windowHeight="15720" xr2:uid="{4C34E98D-EE31-4BAD-8053-0A63F62F316C}"/>
  </bookViews>
  <sheets>
    <sheet name="Ejecucion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2" i="2" l="1"/>
  <c r="N23" i="2"/>
  <c r="N24" i="2"/>
  <c r="N25" i="2"/>
  <c r="N26" i="2"/>
  <c r="N27" i="2"/>
  <c r="N28" i="2"/>
  <c r="N29" i="2"/>
  <c r="N30" i="2"/>
  <c r="N22" i="2"/>
  <c r="N16" i="2"/>
  <c r="N17" i="2"/>
  <c r="N18" i="2"/>
  <c r="N19" i="2"/>
  <c r="N20" i="2"/>
  <c r="N15" i="2"/>
  <c r="N14" i="2"/>
  <c r="F88" i="2"/>
  <c r="G88" i="2"/>
  <c r="H88" i="2"/>
  <c r="I88" i="2"/>
  <c r="J88" i="2"/>
  <c r="K88" i="2"/>
  <c r="K81" i="2" s="1"/>
  <c r="K90" i="2" s="1"/>
  <c r="L88" i="2"/>
  <c r="M88" i="2"/>
  <c r="F85" i="2"/>
  <c r="G85" i="2"/>
  <c r="H85" i="2"/>
  <c r="I85" i="2"/>
  <c r="J85" i="2"/>
  <c r="K85" i="2"/>
  <c r="L85" i="2"/>
  <c r="M85" i="2"/>
  <c r="F82" i="2"/>
  <c r="G82" i="2"/>
  <c r="H82" i="2"/>
  <c r="I82" i="2"/>
  <c r="J82" i="2"/>
  <c r="J81" i="2" s="1"/>
  <c r="J90" i="2" s="1"/>
  <c r="K82" i="2"/>
  <c r="L82" i="2"/>
  <c r="M82" i="2"/>
  <c r="F76" i="2"/>
  <c r="G76" i="2"/>
  <c r="H76" i="2"/>
  <c r="I76" i="2"/>
  <c r="J76" i="2"/>
  <c r="K76" i="2"/>
  <c r="L76" i="2"/>
  <c r="M76" i="2"/>
  <c r="F73" i="2"/>
  <c r="G73" i="2"/>
  <c r="H73" i="2"/>
  <c r="I73" i="2"/>
  <c r="J73" i="2"/>
  <c r="K73" i="2"/>
  <c r="L73" i="2"/>
  <c r="M73" i="2"/>
  <c r="F68" i="2"/>
  <c r="G68" i="2"/>
  <c r="H68" i="2"/>
  <c r="I68" i="2"/>
  <c r="J68" i="2"/>
  <c r="K68" i="2"/>
  <c r="L68" i="2"/>
  <c r="M68" i="2"/>
  <c r="F57" i="2"/>
  <c r="G57" i="2"/>
  <c r="H57" i="2"/>
  <c r="I57" i="2"/>
  <c r="J57" i="2"/>
  <c r="K57" i="2"/>
  <c r="L57" i="2"/>
  <c r="M57" i="2"/>
  <c r="F49" i="2"/>
  <c r="G49" i="2"/>
  <c r="H49" i="2"/>
  <c r="I49" i="2"/>
  <c r="J49" i="2"/>
  <c r="K49" i="2"/>
  <c r="L49" i="2"/>
  <c r="M49" i="2"/>
  <c r="F41" i="2"/>
  <c r="G41" i="2"/>
  <c r="H41" i="2"/>
  <c r="I41" i="2"/>
  <c r="J41" i="2"/>
  <c r="K41" i="2"/>
  <c r="L41" i="2"/>
  <c r="M41" i="2"/>
  <c r="F31" i="2"/>
  <c r="G31" i="2"/>
  <c r="H31" i="2"/>
  <c r="I31" i="2"/>
  <c r="J31" i="2"/>
  <c r="K31" i="2"/>
  <c r="L31" i="2"/>
  <c r="M31" i="2"/>
  <c r="F21" i="2"/>
  <c r="G21" i="2"/>
  <c r="H21" i="2"/>
  <c r="I21" i="2"/>
  <c r="J21" i="2"/>
  <c r="K21" i="2"/>
  <c r="L21" i="2"/>
  <c r="M21" i="2"/>
  <c r="M15" i="2"/>
  <c r="E57" i="2"/>
  <c r="N89" i="2"/>
  <c r="N87" i="2"/>
  <c r="N86" i="2"/>
  <c r="N84" i="2"/>
  <c r="N83" i="2"/>
  <c r="N79" i="2"/>
  <c r="N78" i="2"/>
  <c r="N77" i="2"/>
  <c r="N75" i="2"/>
  <c r="N74" i="2"/>
  <c r="N72" i="2"/>
  <c r="N71" i="2"/>
  <c r="N70" i="2"/>
  <c r="N69" i="2"/>
  <c r="N66" i="2"/>
  <c r="N65" i="2"/>
  <c r="N64" i="2"/>
  <c r="N63" i="2"/>
  <c r="N62" i="2"/>
  <c r="N61" i="2"/>
  <c r="N60" i="2"/>
  <c r="N59" i="2"/>
  <c r="N58" i="2"/>
  <c r="N56" i="2"/>
  <c r="N55" i="2"/>
  <c r="N54" i="2"/>
  <c r="N53" i="2"/>
  <c r="N52" i="2"/>
  <c r="N51" i="2"/>
  <c r="N50" i="2"/>
  <c r="N48" i="2"/>
  <c r="N47" i="2"/>
  <c r="N46" i="2"/>
  <c r="N45" i="2"/>
  <c r="N44" i="2"/>
  <c r="N43" i="2"/>
  <c r="N42" i="2"/>
  <c r="N40" i="2"/>
  <c r="N39" i="2"/>
  <c r="N38" i="2"/>
  <c r="N37" i="2"/>
  <c r="N36" i="2"/>
  <c r="N35" i="2"/>
  <c r="N34" i="2"/>
  <c r="N33" i="2"/>
  <c r="L15" i="2"/>
  <c r="L67" i="2" s="1"/>
  <c r="L91" i="2" s="1"/>
  <c r="K15" i="2"/>
  <c r="K67" i="2" s="1"/>
  <c r="K91" i="2" s="1"/>
  <c r="C21" i="2"/>
  <c r="N21" i="2" l="1"/>
  <c r="M81" i="2"/>
  <c r="M90" i="2" s="1"/>
  <c r="M67" i="2"/>
  <c r="M91" i="2" s="1"/>
  <c r="L81" i="2"/>
  <c r="L90" i="2" s="1"/>
  <c r="G81" i="2"/>
  <c r="G90" i="2" s="1"/>
  <c r="F81" i="2"/>
  <c r="F90" i="2" s="1"/>
  <c r="I81" i="2"/>
  <c r="I90" i="2" s="1"/>
  <c r="H81" i="2"/>
  <c r="H90" i="2" s="1"/>
  <c r="M14" i="2"/>
  <c r="L14" i="2"/>
  <c r="K14" i="2"/>
  <c r="J15" i="2"/>
  <c r="J67" i="2" s="1"/>
  <c r="J91" i="2" s="1"/>
  <c r="J14" i="2" l="1"/>
  <c r="N88" i="2"/>
  <c r="E88" i="2"/>
  <c r="D88" i="2"/>
  <c r="C88" i="2"/>
  <c r="B88" i="2"/>
  <c r="E85" i="2"/>
  <c r="D85" i="2"/>
  <c r="C85" i="2"/>
  <c r="B85" i="2"/>
  <c r="N82" i="2"/>
  <c r="E82" i="2"/>
  <c r="D82" i="2"/>
  <c r="C82" i="2"/>
  <c r="B82" i="2"/>
  <c r="E76" i="2"/>
  <c r="D76" i="2"/>
  <c r="C76" i="2"/>
  <c r="B76" i="2"/>
  <c r="N73" i="2"/>
  <c r="E73" i="2"/>
  <c r="D73" i="2"/>
  <c r="C73" i="2"/>
  <c r="B73" i="2"/>
  <c r="E68" i="2"/>
  <c r="D68" i="2"/>
  <c r="C68" i="2"/>
  <c r="B68" i="2"/>
  <c r="B57" i="2"/>
  <c r="C56" i="2"/>
  <c r="C55" i="2"/>
  <c r="C54" i="2"/>
  <c r="C53" i="2"/>
  <c r="C52" i="2"/>
  <c r="C51" i="2"/>
  <c r="C50" i="2"/>
  <c r="E49" i="2"/>
  <c r="D49" i="2"/>
  <c r="B49" i="2"/>
  <c r="C48" i="2"/>
  <c r="C47" i="2"/>
  <c r="C46" i="2"/>
  <c r="C45" i="2"/>
  <c r="C44" i="2"/>
  <c r="C43" i="2"/>
  <c r="C42" i="2"/>
  <c r="E41" i="2"/>
  <c r="D41" i="2"/>
  <c r="B41" i="2"/>
  <c r="N31" i="2"/>
  <c r="E31" i="2"/>
  <c r="D31" i="2"/>
  <c r="C31" i="2"/>
  <c r="B31" i="2"/>
  <c r="E21" i="2"/>
  <c r="D21" i="2"/>
  <c r="B21" i="2"/>
  <c r="I15" i="2"/>
  <c r="I67" i="2" s="1"/>
  <c r="I91" i="2" s="1"/>
  <c r="H15" i="2"/>
  <c r="H67" i="2" s="1"/>
  <c r="H91" i="2" s="1"/>
  <c r="G15" i="2"/>
  <c r="G67" i="2" s="1"/>
  <c r="G91" i="2" s="1"/>
  <c r="F15" i="2"/>
  <c r="F67" i="2" s="1"/>
  <c r="F91" i="2" s="1"/>
  <c r="E15" i="2"/>
  <c r="D15" i="2"/>
  <c r="C15" i="2"/>
  <c r="B15" i="2"/>
  <c r="D81" i="2" l="1"/>
  <c r="D90" i="2" s="1"/>
  <c r="D67" i="2"/>
  <c r="E81" i="2"/>
  <c r="E90" i="2" s="1"/>
  <c r="B81" i="2"/>
  <c r="B90" i="2" s="1"/>
  <c r="C41" i="2"/>
  <c r="E67" i="2"/>
  <c r="E91" i="2" s="1"/>
  <c r="B14" i="2"/>
  <c r="H14" i="2"/>
  <c r="N57" i="2"/>
  <c r="N49" i="2"/>
  <c r="I14" i="2"/>
  <c r="C81" i="2"/>
  <c r="C90" i="2" s="1"/>
  <c r="G14" i="2"/>
  <c r="N41" i="2"/>
  <c r="N76" i="2"/>
  <c r="N68" i="2"/>
  <c r="B67" i="2"/>
  <c r="B91" i="2" s="1"/>
  <c r="C49" i="2"/>
  <c r="N85" i="2"/>
  <c r="N81" i="2" s="1"/>
  <c r="N90" i="2" s="1"/>
  <c r="D14" i="2"/>
  <c r="E14" i="2"/>
  <c r="F14" i="2"/>
  <c r="D91" i="2" l="1"/>
  <c r="N67" i="2"/>
  <c r="N91" i="2" s="1"/>
  <c r="C64" i="2"/>
  <c r="C60" i="2"/>
  <c r="C57" i="2" l="1"/>
  <c r="C67" i="2" s="1"/>
  <c r="C91" i="2" s="1"/>
  <c r="C14" i="2" l="1"/>
</calcChain>
</file>

<file path=xl/sharedStrings.xml><?xml version="1.0" encoding="utf-8"?>
<sst xmlns="http://schemas.openxmlformats.org/spreadsheetml/2006/main" count="108" uniqueCount="108">
  <si>
    <t>DIRECCIÓN GENERAL DE BELLAS ARTES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</si>
  <si>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</si>
  <si>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</si>
  <si>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</si>
  <si>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</si>
  <si>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</si>
  <si>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</si>
  <si>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</si>
  <si>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</si>
  <si>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</si>
  <si>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</si>
  <si>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</si>
  <si>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</si>
  <si>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</si>
  <si>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</si>
  <si>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</si>
  <si>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</si>
  <si>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</si>
  <si>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</si>
  <si>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</si>
  <si>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</si>
  <si>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</si>
  <si>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</si>
  <si>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</si>
  <si>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</si>
  <si>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</si>
  <si>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</si>
  <si>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</si>
  <si>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</si>
  <si>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</si>
  <si>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</si>
  <si>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</si>
  <si>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</si>
  <si>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</si>
  <si>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</si>
  <si>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</si>
  <si>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</si>
  <si>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</si>
  <si>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</si>
  <si>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</si>
  <si>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</si>
  <si>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</si>
  <si>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</si>
  <si>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</si>
  <si>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</si>
  <si>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</si>
  <si>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</si>
  <si>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</si>
  <si>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</si>
  <si>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</si>
  <si>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</si>
  <si>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</si>
  <si>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</si>
  <si>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</si>
  <si>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</si>
  <si>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</si>
  <si>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</si>
  <si>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</si>
  <si>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</si>
  <si>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</si>
  <si>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</si>
  <si>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</si>
  <si>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</si>
  <si>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</si>
  <si>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</si>
  <si>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</si>
  <si>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</si>
  <si>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</si>
  <si>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</si>
  <si>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</si>
  <si>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</si>
  <si>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</si>
  <si>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</si>
  <si>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</si>
  <si>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</si>
  <si>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</si>
  <si>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</si>
  <si>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</si>
  <si>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</si>
  <si>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</si>
  <si>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CULTURA</t>
  </si>
  <si>
    <t>CAPITULO: 0216, UNIDAD EJECUTORA: 0005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</si>
  <si>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</si>
  <si>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</si>
  <si>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</si>
  <si>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</si>
  <si>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</si>
  <si>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</si>
  <si>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</si>
  <si>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</si>
  <si>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 xml:space="preserve">Total </t>
  </si>
  <si>
    <t>2.2.7 - SERVICIOS DE CONSERVACIÓN, REP. MENORES E INSTAL. TEMPORALES</t>
  </si>
  <si>
    <t>2.6.3 - EQUIPO E INSTRUMENTAL, CIENTÍFICO Y LABORATORIO</t>
  </si>
  <si>
    <t>Total general</t>
  </si>
  <si>
    <t>Fuente: Sistema Integrado de Gestion Financiera (SIGEF)</t>
  </si>
  <si>
    <t xml:space="preserve">                                                               ELABORADO POR:</t>
  </si>
  <si>
    <t xml:space="preserve">                                                     ALICIA RODRIGUEZ VILLAR</t>
  </si>
  <si>
    <t xml:space="preserve">                                             Auxiliar Divisiòn de Presupuesto</t>
  </si>
  <si>
    <t>Julio</t>
  </si>
  <si>
    <t>Agosto</t>
  </si>
  <si>
    <t>Septiembre</t>
  </si>
  <si>
    <t xml:space="preserve">                                                                                                                                                                                                        VIRGINIA VERUSKA D`OLEO CABRERA </t>
  </si>
  <si>
    <t xml:space="preserve">                                                                                                                                                                                                                               REVISADO  POR:</t>
  </si>
  <si>
    <t xml:space="preserve">                                                                                                                                                                                                          Encargada Divisiòn de Presupuesto</t>
  </si>
  <si>
    <t>Fecha de registro: el 1 de octubre  de 2025</t>
  </si>
  <si>
    <t>Fecha de imputación: hasta el 31 de octubre  2025</t>
  </si>
  <si>
    <t>Octubre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</si>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</sst>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/>
    <xf numFmtId="4" fontId="0" fillId="0" borderId="0" xfId="0" applyNumberFormat="1"/>
    <xf numFmtId="0" fontId="4" fillId="0" borderId="0" xfId="0" applyFont="1" applyAlignment="1">
      <alignment horizontal="center"/>
    </xf>
    <xf numFmtId="4" fontId="3" fillId="0" borderId="0" xfId="0" applyNumberFormat="1" applyFont="1"/>
    <xf numFmtId="4" fontId="3" fillId="0" borderId="0" xfId="1" applyNumberFormat="1" applyFont="1"/>
    <xf numFmtId="4" fontId="7" fillId="4" borderId="2" xfId="1" applyNumberFormat="1" applyFont="1" applyFill="1" applyBorder="1" applyAlignment="1">
      <alignment horizontal="center"/>
    </xf>
    <xf numFmtId="4" fontId="8" fillId="0" borderId="6" xfId="2" applyNumberFormat="1" applyFont="1" applyBorder="1" applyAlignment="1"/>
    <xf numFmtId="4" fontId="8" fillId="0" borderId="19" xfId="2" applyNumberFormat="1" applyFont="1" applyBorder="1"/>
    <xf numFmtId="0" fontId="8" fillId="0" borderId="2" xfId="0" applyFont="1" applyBorder="1" applyAlignment="1">
      <alignment horizontal="left" indent="1"/>
    </xf>
    <xf numFmtId="4" fontId="8" fillId="0" borderId="22" xfId="2" applyNumberFormat="1" applyFont="1" applyBorder="1"/>
    <xf numFmtId="4" fontId="3" fillId="0" borderId="3" xfId="2" applyNumberFormat="1" applyFont="1" applyBorder="1"/>
    <xf numFmtId="4" fontId="3" fillId="0" borderId="4" xfId="2" applyNumberFormat="1" applyFont="1" applyBorder="1"/>
    <xf numFmtId="4" fontId="3" fillId="0" borderId="23" xfId="2" applyNumberFormat="1" applyFont="1" applyBorder="1"/>
    <xf numFmtId="4" fontId="3" fillId="0" borderId="1" xfId="2" applyNumberFormat="1" applyFont="1" applyBorder="1"/>
    <xf numFmtId="4" fontId="3" fillId="0" borderId="14" xfId="2" applyNumberFormat="1" applyFont="1" applyBorder="1"/>
    <xf numFmtId="4" fontId="3" fillId="0" borderId="24" xfId="2" applyNumberFormat="1" applyFont="1" applyBorder="1"/>
    <xf numFmtId="4" fontId="8" fillId="0" borderId="25" xfId="2" applyNumberFormat="1" applyFont="1" applyBorder="1"/>
    <xf numFmtId="4" fontId="3" fillId="5" borderId="3" xfId="2" applyNumberFormat="1" applyFont="1" applyFill="1" applyBorder="1"/>
    <xf numFmtId="4" fontId="3" fillId="5" borderId="23" xfId="2" applyNumberFormat="1" applyFont="1" applyFill="1" applyBorder="1"/>
    <xf numFmtId="4" fontId="3" fillId="5" borderId="4" xfId="2" applyNumberFormat="1" applyFont="1" applyFill="1" applyBorder="1"/>
    <xf numFmtId="4" fontId="8" fillId="0" borderId="25" xfId="2" applyNumberFormat="1" applyFont="1" applyBorder="1" applyAlignment="1"/>
    <xf numFmtId="0" fontId="8" fillId="0" borderId="2" xfId="0" applyFont="1" applyBorder="1" applyAlignment="1">
      <alignment horizontal="left"/>
    </xf>
    <xf numFmtId="4" fontId="8" fillId="0" borderId="6" xfId="2" applyNumberFormat="1" applyFont="1" applyBorder="1"/>
    <xf numFmtId="4" fontId="8" fillId="0" borderId="2" xfId="2" applyNumberFormat="1" applyFont="1" applyBorder="1"/>
    <xf numFmtId="4" fontId="3" fillId="0" borderId="26" xfId="2" applyNumberFormat="1" applyFont="1" applyBorder="1"/>
    <xf numFmtId="4" fontId="8" fillId="0" borderId="27" xfId="2" applyNumberFormat="1" applyFont="1" applyBorder="1" applyAlignment="1"/>
    <xf numFmtId="4" fontId="8" fillId="0" borderId="2" xfId="0" applyNumberFormat="1" applyFont="1" applyBorder="1"/>
    <xf numFmtId="0" fontId="7" fillId="2" borderId="27" xfId="0" applyFont="1" applyFill="1" applyBorder="1" applyAlignment="1">
      <alignment vertical="center"/>
    </xf>
    <xf numFmtId="4" fontId="7" fillId="2" borderId="6" xfId="2" applyNumberFormat="1" applyFont="1" applyFill="1" applyBorder="1"/>
    <xf numFmtId="4" fontId="7" fillId="2" borderId="18" xfId="2" applyNumberFormat="1" applyFont="1" applyFill="1" applyBorder="1"/>
    <xf numFmtId="2" fontId="3" fillId="0" borderId="4" xfId="2" applyNumberFormat="1" applyFont="1" applyBorder="1" applyAlignment="1"/>
    <xf numFmtId="2" fontId="3" fillId="0" borderId="3" xfId="2" applyNumberFormat="1" applyFont="1" applyBorder="1" applyAlignment="1"/>
    <xf numFmtId="2" fontId="8" fillId="0" borderId="14" xfId="2" applyNumberFormat="1" applyFont="1" applyBorder="1" applyAlignment="1"/>
    <xf numFmtId="2" fontId="8" fillId="0" borderId="4" xfId="2" applyNumberFormat="1" applyFont="1" applyBorder="1" applyAlignment="1"/>
    <xf numFmtId="2" fontId="8" fillId="0" borderId="15" xfId="2" applyNumberFormat="1" applyFont="1" applyBorder="1" applyAlignment="1"/>
    <xf numFmtId="2" fontId="8" fillId="0" borderId="28" xfId="2" applyNumberFormat="1" applyFont="1" applyBorder="1" applyAlignment="1"/>
    <xf numFmtId="2" fontId="8" fillId="0" borderId="29" xfId="2" applyNumberFormat="1" applyFont="1" applyBorder="1" applyAlignment="1"/>
    <xf numFmtId="2" fontId="8" fillId="0" borderId="30" xfId="2" applyNumberFormat="1" applyFont="1" applyBorder="1" applyAlignment="1"/>
    <xf numFmtId="2" fontId="7" fillId="2" borderId="32" xfId="2" applyNumberFormat="1" applyFont="1" applyFill="1" applyBorder="1" applyAlignment="1"/>
    <xf numFmtId="2" fontId="8" fillId="3" borderId="4" xfId="2" applyNumberFormat="1" applyFont="1" applyFill="1" applyBorder="1" applyAlignment="1"/>
    <xf numFmtId="2" fontId="8" fillId="3" borderId="15" xfId="2" applyNumberFormat="1" applyFont="1" applyFill="1" applyBorder="1" applyAlignment="1"/>
    <xf numFmtId="2" fontId="3" fillId="3" borderId="11" xfId="2" applyNumberFormat="1" applyFont="1" applyFill="1" applyBorder="1" applyAlignment="1"/>
    <xf numFmtId="2" fontId="3" fillId="3" borderId="4" xfId="2" applyNumberFormat="1" applyFont="1" applyFill="1" applyBorder="1" applyAlignment="1"/>
    <xf numFmtId="2" fontId="3" fillId="3" borderId="12" xfId="2" applyNumberFormat="1" applyFont="1" applyFill="1" applyBorder="1" applyAlignment="1"/>
    <xf numFmtId="2" fontId="8" fillId="3" borderId="5" xfId="2" applyNumberFormat="1" applyFont="1" applyFill="1" applyBorder="1" applyAlignment="1"/>
    <xf numFmtId="2" fontId="3" fillId="3" borderId="15" xfId="2" applyNumberFormat="1" applyFont="1" applyFill="1" applyBorder="1" applyAlignment="1"/>
    <xf numFmtId="2" fontId="3" fillId="3" borderId="33" xfId="2" applyNumberFormat="1" applyFont="1" applyFill="1" applyBorder="1" applyAlignment="1"/>
    <xf numFmtId="2" fontId="8" fillId="3" borderId="35" xfId="2" applyNumberFormat="1" applyFont="1" applyFill="1" applyBorder="1" applyAlignment="1"/>
    <xf numFmtId="4" fontId="7" fillId="2" borderId="36" xfId="2" applyNumberFormat="1" applyFont="1" applyFill="1" applyBorder="1"/>
    <xf numFmtId="0" fontId="3" fillId="5" borderId="0" xfId="0" applyFont="1" applyFill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/>
    </xf>
    <xf numFmtId="0" fontId="9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wrapText="1"/>
    </xf>
    <xf numFmtId="0" fontId="4" fillId="0" borderId="0" xfId="0" applyFont="1"/>
    <xf numFmtId="4" fontId="7" fillId="4" borderId="27" xfId="1" applyNumberFormat="1" applyFont="1" applyFill="1" applyBorder="1" applyAlignment="1">
      <alignment horizontal="center"/>
    </xf>
    <xf numFmtId="4" fontId="3" fillId="0" borderId="37" xfId="2" applyNumberFormat="1" applyFont="1" applyBorder="1"/>
    <xf numFmtId="4" fontId="8" fillId="0" borderId="27" xfId="2" applyNumberFormat="1" applyFont="1" applyBorder="1"/>
    <xf numFmtId="2" fontId="7" fillId="2" borderId="13" xfId="2" applyNumberFormat="1" applyFont="1" applyFill="1" applyBorder="1" applyAlignment="1"/>
    <xf numFmtId="4" fontId="3" fillId="0" borderId="28" xfId="2" applyNumberFormat="1" applyFont="1" applyBorder="1"/>
    <xf numFmtId="4" fontId="3" fillId="0" borderId="38" xfId="2" applyNumberFormat="1" applyFont="1" applyBorder="1"/>
    <xf numFmtId="4" fontId="8" fillId="0" borderId="2" xfId="2" applyNumberFormat="1" applyFont="1" applyBorder="1" applyAlignment="1"/>
    <xf numFmtId="4" fontId="8" fillId="0" borderId="25" xfId="0" applyNumberFormat="1" applyFont="1" applyBorder="1"/>
    <xf numFmtId="4" fontId="8" fillId="0" borderId="7" xfId="2" applyNumberFormat="1" applyFont="1" applyBorder="1"/>
    <xf numFmtId="4" fontId="8" fillId="0" borderId="39" xfId="2" applyNumberFormat="1" applyFont="1" applyBorder="1"/>
    <xf numFmtId="4" fontId="8" fillId="0" borderId="39" xfId="0" applyNumberFormat="1" applyFont="1" applyBorder="1"/>
    <xf numFmtId="4" fontId="3" fillId="0" borderId="40" xfId="2" applyNumberFormat="1" applyFont="1" applyBorder="1"/>
    <xf numFmtId="4" fontId="3" fillId="0" borderId="41" xfId="2" applyNumberFormat="1" applyFont="1" applyBorder="1"/>
    <xf numFmtId="0" fontId="7" fillId="2" borderId="42" xfId="0" applyFont="1" applyFill="1" applyBorder="1" applyAlignment="1">
      <alignment vertical="center"/>
    </xf>
    <xf numFmtId="44" fontId="7" fillId="2" borderId="42" xfId="2" applyFont="1" applyFill="1" applyBorder="1" applyAlignment="1"/>
    <xf numFmtId="44" fontId="7" fillId="2" borderId="32" xfId="2" applyFont="1" applyFill="1" applyBorder="1" applyAlignment="1"/>
    <xf numFmtId="0" fontId="7" fillId="2" borderId="43" xfId="0" applyFont="1" applyFill="1" applyBorder="1" applyAlignment="1">
      <alignment horizontal="left" vertical="center" wrapText="1"/>
    </xf>
    <xf numFmtId="4" fontId="7" fillId="2" borderId="44" xfId="2" applyNumberFormat="1" applyFont="1" applyFill="1" applyBorder="1"/>
    <xf numFmtId="0" fontId="8" fillId="0" borderId="41" xfId="0" applyFont="1" applyBorder="1" applyAlignment="1">
      <alignment horizontal="left" vertical="center" wrapText="1"/>
    </xf>
    <xf numFmtId="2" fontId="8" fillId="3" borderId="9" xfId="2" applyNumberFormat="1" applyFont="1" applyFill="1" applyBorder="1" applyAlignment="1"/>
    <xf numFmtId="2" fontId="8" fillId="3" borderId="45" xfId="2" applyNumberFormat="1" applyFont="1" applyFill="1" applyBorder="1" applyAlignment="1"/>
    <xf numFmtId="0" fontId="8" fillId="0" borderId="29" xfId="0" applyFont="1" applyBorder="1" applyAlignment="1">
      <alignment horizontal="left" vertical="center" wrapText="1"/>
    </xf>
    <xf numFmtId="2" fontId="8" fillId="3" borderId="46" xfId="2" applyNumberFormat="1" applyFont="1" applyFill="1" applyBorder="1" applyAlignment="1"/>
    <xf numFmtId="0" fontId="3" fillId="0" borderId="29" xfId="0" applyFont="1" applyBorder="1" applyAlignment="1">
      <alignment horizontal="left" vertical="center" wrapText="1" indent="2"/>
    </xf>
    <xf numFmtId="0" fontId="8" fillId="0" borderId="47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 indent="2"/>
    </xf>
    <xf numFmtId="2" fontId="8" fillId="3" borderId="8" xfId="2" applyNumberFormat="1" applyFont="1" applyFill="1" applyBorder="1" applyAlignment="1"/>
    <xf numFmtId="2" fontId="8" fillId="3" borderId="10" xfId="2" applyNumberFormat="1" applyFont="1" applyFill="1" applyBorder="1" applyAlignment="1"/>
    <xf numFmtId="2" fontId="8" fillId="3" borderId="24" xfId="2" applyNumberFormat="1" applyFont="1" applyFill="1" applyBorder="1" applyAlignment="1"/>
    <xf numFmtId="2" fontId="8" fillId="3" borderId="48" xfId="2" applyNumberFormat="1" applyFont="1" applyFill="1" applyBorder="1" applyAlignment="1"/>
    <xf numFmtId="2" fontId="8" fillId="3" borderId="39" xfId="2" applyNumberFormat="1" applyFont="1" applyFill="1" applyBorder="1" applyAlignment="1"/>
    <xf numFmtId="0" fontId="3" fillId="0" borderId="50" xfId="0" applyFont="1" applyBorder="1" applyAlignment="1">
      <alignment horizontal="left"/>
    </xf>
    <xf numFmtId="0" fontId="3" fillId="0" borderId="50" xfId="0" applyFont="1" applyBorder="1" applyAlignment="1">
      <alignment horizontal="left" wrapText="1"/>
    </xf>
    <xf numFmtId="0" fontId="8" fillId="0" borderId="50" xfId="0" applyFont="1" applyBorder="1" applyAlignment="1">
      <alignment horizontal="left"/>
    </xf>
    <xf numFmtId="0" fontId="3" fillId="0" borderId="51" xfId="0" applyFont="1" applyBorder="1" applyAlignment="1">
      <alignment horizontal="left"/>
    </xf>
    <xf numFmtId="2" fontId="3" fillId="0" borderId="24" xfId="2" applyNumberFormat="1" applyFont="1" applyBorder="1" applyAlignment="1"/>
    <xf numFmtId="0" fontId="3" fillId="0" borderId="41" xfId="0" applyFont="1" applyBorder="1" applyAlignment="1">
      <alignment horizontal="left" indent="2"/>
    </xf>
    <xf numFmtId="4" fontId="3" fillId="0" borderId="49" xfId="2" applyNumberFormat="1" applyFont="1" applyBorder="1"/>
    <xf numFmtId="0" fontId="3" fillId="0" borderId="29" xfId="0" applyFont="1" applyBorder="1" applyAlignment="1">
      <alignment horizontal="left" wrapText="1" indent="2"/>
    </xf>
    <xf numFmtId="0" fontId="3" fillId="0" borderId="29" xfId="0" applyFont="1" applyBorder="1" applyAlignment="1">
      <alignment horizontal="left" indent="2"/>
    </xf>
    <xf numFmtId="0" fontId="3" fillId="0" borderId="8" xfId="0" applyFont="1" applyBorder="1" applyAlignment="1">
      <alignment horizontal="left" wrapText="1" indent="2"/>
    </xf>
    <xf numFmtId="4" fontId="3" fillId="0" borderId="52" xfId="2" applyNumberFormat="1" applyFont="1" applyBorder="1"/>
    <xf numFmtId="4" fontId="3" fillId="0" borderId="53" xfId="2" applyNumberFormat="1" applyFont="1" applyBorder="1"/>
    <xf numFmtId="0" fontId="3" fillId="0" borderId="41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29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indent="2"/>
    </xf>
    <xf numFmtId="0" fontId="3" fillId="5" borderId="41" xfId="0" applyFont="1" applyFill="1" applyBorder="1" applyAlignment="1">
      <alignment horizontal="left" indent="2"/>
    </xf>
    <xf numFmtId="4" fontId="3" fillId="5" borderId="40" xfId="2" applyNumberFormat="1" applyFont="1" applyFill="1" applyBorder="1"/>
    <xf numFmtId="4" fontId="3" fillId="5" borderId="26" xfId="2" applyNumberFormat="1" applyFont="1" applyFill="1" applyBorder="1"/>
    <xf numFmtId="0" fontId="3" fillId="5" borderId="29" xfId="0" applyFont="1" applyFill="1" applyBorder="1" applyAlignment="1">
      <alignment horizontal="left" indent="2"/>
    </xf>
    <xf numFmtId="0" fontId="4" fillId="0" borderId="0" xfId="0" applyFont="1" applyAlignment="1">
      <alignment horizontal="center"/>
    </xf>
    <xf numFmtId="4" fontId="7" fillId="2" borderId="20" xfId="2" applyNumberFormat="1" applyFont="1" applyFill="1" applyBorder="1"/>
    <xf numFmtId="2" fontId="7" fillId="2" borderId="54" xfId="2" applyNumberFormat="1" applyFont="1" applyFill="1" applyBorder="1" applyAlignment="1"/>
    <xf numFmtId="4" fontId="7" fillId="2" borderId="55" xfId="2" applyNumberFormat="1" applyFont="1" applyFill="1" applyBorder="1"/>
    <xf numFmtId="0" fontId="4" fillId="0" borderId="0" xfId="0" applyFont="1" applyAlignment="1">
      <alignment horizontal="center"/>
    </xf>
    <xf numFmtId="0" fontId="8" fillId="0" borderId="41" xfId="0" applyFont="1" applyBorder="1" applyAlignment="1">
      <alignment horizontal="left"/>
    </xf>
    <xf numFmtId="2" fontId="8" fillId="0" borderId="40" xfId="2" applyNumberFormat="1" applyFont="1" applyBorder="1" applyAlignment="1"/>
    <xf numFmtId="2" fontId="8" fillId="0" borderId="49" xfId="2" applyNumberFormat="1" applyFont="1" applyBorder="1" applyAlignment="1"/>
    <xf numFmtId="0" fontId="8" fillId="0" borderId="42" xfId="0" applyFont="1" applyBorder="1" applyAlignment="1">
      <alignment horizontal="left"/>
    </xf>
    <xf numFmtId="4" fontId="8" fillId="0" borderId="56" xfId="2" applyNumberFormat="1" applyFont="1" applyBorder="1"/>
    <xf numFmtId="0" fontId="4" fillId="0" borderId="0" xfId="0" applyFont="1" applyAlignment="1">
      <alignment horizontal="center"/>
    </xf>
    <xf numFmtId="4" fontId="3" fillId="0" borderId="31" xfId="2" applyNumberFormat="1" applyFont="1" applyBorder="1"/>
    <xf numFmtId="4" fontId="3" fillId="0" borderId="40" xfId="2" applyNumberFormat="1" applyFont="1" applyFill="1" applyBorder="1"/>
    <xf numFmtId="4" fontId="3" fillId="0" borderId="4" xfId="2" applyNumberFormat="1" applyFont="1" applyFill="1" applyBorder="1"/>
    <xf numFmtId="4" fontId="3" fillId="0" borderId="24" xfId="2" applyNumberFormat="1" applyFont="1" applyFill="1" applyBorder="1"/>
    <xf numFmtId="4" fontId="8" fillId="0" borderId="57" xfId="2" applyNumberFormat="1" applyFont="1" applyBorder="1"/>
    <xf numFmtId="4" fontId="8" fillId="0" borderId="58" xfId="2" applyNumberFormat="1" applyFont="1" applyBorder="1"/>
    <xf numFmtId="4" fontId="8" fillId="0" borderId="28" xfId="2" applyNumberFormat="1" applyFont="1" applyBorder="1"/>
    <xf numFmtId="4" fontId="8" fillId="0" borderId="35" xfId="2" applyNumberFormat="1" applyFont="1" applyBorder="1"/>
    <xf numFmtId="0" fontId="6" fillId="0" borderId="0" xfId="0" applyFont="1" applyAlignment="1">
      <alignment horizontal="center" wrapText="1" readingOrder="1"/>
    </xf>
    <xf numFmtId="0" fontId="7" fillId="2" borderId="17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4" fontId="7" fillId="2" borderId="17" xfId="1" applyNumberFormat="1" applyFont="1" applyFill="1" applyBorder="1" applyAlignment="1">
      <alignment horizontal="center" vertical="center" wrapText="1"/>
    </xf>
    <xf numFmtId="4" fontId="7" fillId="2" borderId="21" xfId="1" applyNumberFormat="1" applyFont="1" applyFill="1" applyBorder="1" applyAlignment="1">
      <alignment horizontal="center" vertical="center" wrapText="1"/>
    </xf>
    <xf numFmtId="4" fontId="7" fillId="4" borderId="6" xfId="1" applyNumberFormat="1" applyFont="1" applyFill="1" applyBorder="1" applyAlignment="1">
      <alignment horizontal="center" vertical="center"/>
    </xf>
    <xf numFmtId="4" fontId="7" fillId="4" borderId="18" xfId="1" applyNumberFormat="1" applyFont="1" applyFill="1" applyBorder="1" applyAlignment="1">
      <alignment horizontal="center" vertical="center"/>
    </xf>
    <xf numFmtId="4" fontId="7" fillId="4" borderId="19" xfId="1" applyNumberFormat="1" applyFont="1" applyFill="1" applyBorder="1" applyAlignment="1">
      <alignment horizontal="center" vertical="center"/>
    </xf>
    <xf numFmtId="4" fontId="7" fillId="4" borderId="2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6" xfId="0" applyFont="1" applyBorder="1" applyAlignment="1">
      <alignment horizontal="center" wrapText="1" readingOrder="1"/>
    </xf>
    <xf numFmtId="0" fontId="5" fillId="0" borderId="0" xfId="0" applyFont="1" applyAlignment="1">
      <alignment horizontal="center" wrapText="1" readingOrder="1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6" fillId="0" borderId="16" xfId="0" applyNumberFormat="1" applyFont="1" applyBorder="1" applyAlignment="1">
      <alignment horizontal="center" wrapText="1" readingOrder="1"/>
    </xf>
    <xf numFmtId="49" fontId="6" fillId="0" borderId="0" xfId="0" applyNumberFormat="1" applyFont="1" applyAlignment="1">
      <alignment horizont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161925</xdr:rowOff>
    </xdr:from>
    <xdr:to>
      <xdr:col>5</xdr:col>
      <xdr:colOff>689495</xdr:colOff>
      <xdr:row>4</xdr:row>
      <xdr:rowOff>33617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C4BE8415-6C43-48C4-8AC8-3A1FBD12DA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161925"/>
          <a:ext cx="2337320" cy="6336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53629</xdr:colOff>
      <xdr:row>109</xdr:row>
      <xdr:rowOff>9525</xdr:rowOff>
    </xdr:from>
    <xdr:to>
      <xdr:col>2</xdr:col>
      <xdr:colOff>1046246</xdr:colOff>
      <xdr:row>113</xdr:row>
      <xdr:rowOff>126202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48CF3445-E165-4D38-81F7-E3DF46B03C6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454" y="21593175"/>
          <a:ext cx="992617" cy="8786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C84EE-67AD-4BF8-BFA4-D4CDD400C28B}">
  <dimension ref="A1:N117"/>
  <sheetViews>
    <sheetView tabSelected="1" topLeftCell="A7" zoomScale="136" zoomScaleNormal="136" workbookViewId="0">
      <pane xSplit="1" ySplit="7" topLeftCell="D35" activePane="bottomRight" state="frozen"/>
      <selection activeCell="A7" sqref="A7"/>
      <selection pane="topRight" activeCell="B7" sqref="B7"/>
      <selection pane="bottomLeft" activeCell="A14" sqref="A14"/>
      <selection pane="bottomRight" activeCell="M40" sqref="M40"/>
    </sheetView>
  </sheetViews>
  <sheetFormatPr baseColWidth="10" defaultRowHeight="15" x14ac:dyDescent="0.25"/>
  <cols>
    <col min="1" max="1" width="75.140625" customWidth="1"/>
    <col min="2" max="2" width="18.140625" customWidth="1"/>
    <col min="3" max="3" width="17.7109375" customWidth="1"/>
    <col min="4" max="4" width="14" customWidth="1"/>
    <col min="5" max="5" width="16" customWidth="1"/>
    <col min="6" max="6" width="16.28515625" customWidth="1"/>
    <col min="7" max="13" width="15.7109375" customWidth="1"/>
    <col min="14" max="14" width="17.140625" customWidth="1"/>
  </cols>
  <sheetData>
    <row r="1" spans="1:14" x14ac:dyDescent="0.25">
      <c r="B1" s="2"/>
      <c r="C1" s="2"/>
      <c r="D1" s="141"/>
      <c r="E1" s="3"/>
      <c r="F1" s="3"/>
      <c r="G1" s="3"/>
      <c r="H1" s="3"/>
      <c r="I1" s="3"/>
      <c r="J1" s="3"/>
      <c r="K1" s="113"/>
      <c r="L1" s="117"/>
      <c r="M1" s="123"/>
      <c r="N1" s="2"/>
    </row>
    <row r="2" spans="1:14" x14ac:dyDescent="0.25">
      <c r="B2" s="2"/>
      <c r="C2" s="2"/>
      <c r="D2" s="141"/>
      <c r="E2" s="3"/>
      <c r="F2" s="3"/>
      <c r="G2" s="3"/>
      <c r="H2" s="3"/>
      <c r="I2" s="3"/>
      <c r="J2" s="3"/>
      <c r="K2" s="113"/>
      <c r="L2" s="117"/>
      <c r="M2" s="123"/>
      <c r="N2" s="2"/>
    </row>
    <row r="3" spans="1:14" x14ac:dyDescent="0.25">
      <c r="B3" s="2"/>
      <c r="C3" s="2"/>
      <c r="D3" s="141"/>
      <c r="E3" s="3"/>
      <c r="F3" s="3"/>
      <c r="G3" s="3"/>
      <c r="H3" s="3"/>
      <c r="I3" s="3"/>
      <c r="J3" s="3"/>
      <c r="K3" s="113"/>
      <c r="L3" s="117"/>
      <c r="M3" s="123"/>
      <c r="N3" s="2"/>
    </row>
    <row r="4" spans="1:14" x14ac:dyDescent="0.25">
      <c r="B4" s="2"/>
      <c r="C4" s="2"/>
      <c r="D4" s="3"/>
      <c r="E4" s="3"/>
      <c r="F4" s="3"/>
      <c r="G4" s="3"/>
      <c r="H4" s="3"/>
      <c r="I4" s="3"/>
      <c r="J4" s="3"/>
      <c r="K4" s="113"/>
      <c r="L4" s="117"/>
      <c r="M4" s="123"/>
      <c r="N4" s="2"/>
    </row>
    <row r="5" spans="1:14" ht="15.75" x14ac:dyDescent="0.25">
      <c r="A5" s="142" t="s">
        <v>80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4" ht="15.75" x14ac:dyDescent="0.25">
      <c r="A6" s="142" t="s">
        <v>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</row>
    <row r="7" spans="1:14" ht="15.75" x14ac:dyDescent="0.25">
      <c r="A7" s="144" t="s">
        <v>81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1:14" ht="15.75" x14ac:dyDescent="0.25">
      <c r="A8" s="146" t="s">
        <v>107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</row>
    <row r="9" spans="1:14" ht="15.75" x14ac:dyDescent="0.25">
      <c r="A9" s="132" t="s">
        <v>82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1:14" ht="15.75" x14ac:dyDescent="0.25">
      <c r="A10" s="132" t="s">
        <v>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1:14" ht="3" customHeight="1" thickBot="1" x14ac:dyDescent="0.3">
      <c r="A11" s="1"/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6.5" thickBot="1" x14ac:dyDescent="0.3">
      <c r="A12" s="133" t="s">
        <v>2</v>
      </c>
      <c r="B12" s="135" t="s">
        <v>3</v>
      </c>
      <c r="C12" s="135" t="s">
        <v>4</v>
      </c>
      <c r="D12" s="137" t="s">
        <v>83</v>
      </c>
      <c r="E12" s="138"/>
      <c r="F12" s="138"/>
      <c r="G12" s="138"/>
      <c r="H12" s="139"/>
      <c r="I12" s="139"/>
      <c r="J12" s="139"/>
      <c r="K12" s="139"/>
      <c r="L12" s="139"/>
      <c r="M12" s="139"/>
      <c r="N12" s="140"/>
    </row>
    <row r="13" spans="1:14" ht="15.75" customHeight="1" thickBot="1" x14ac:dyDescent="0.3">
      <c r="A13" s="134"/>
      <c r="B13" s="136"/>
      <c r="C13" s="136"/>
      <c r="D13" s="6" t="s">
        <v>84</v>
      </c>
      <c r="E13" s="6" t="s">
        <v>85</v>
      </c>
      <c r="F13" s="6" t="s">
        <v>86</v>
      </c>
      <c r="G13" s="6" t="s">
        <v>87</v>
      </c>
      <c r="H13" s="6" t="s">
        <v>88</v>
      </c>
      <c r="I13" s="6" t="s">
        <v>89</v>
      </c>
      <c r="J13" s="61" t="s">
        <v>98</v>
      </c>
      <c r="K13" s="6" t="s">
        <v>99</v>
      </c>
      <c r="L13" s="6" t="s">
        <v>100</v>
      </c>
      <c r="M13" s="6" t="s">
        <v>106</v>
      </c>
      <c r="N13" s="6" t="s">
        <v>90</v>
      </c>
    </row>
    <row r="14" spans="1:14" ht="16.5" thickBot="1" x14ac:dyDescent="0.3">
      <c r="A14" s="121" t="s">
        <v>5</v>
      </c>
      <c r="B14" s="7">
        <f>B15+B21+B31+B57</f>
        <v>707103172</v>
      </c>
      <c r="C14" s="67" t="e">
        <f>C15+C21+C31+C57</f>
        <v>#REF!</v>
      </c>
      <c r="D14" s="69">
        <f t="shared" ref="D14:E14" si="0">D15+D21+D31+D57</f>
        <v>47520018.649999999</v>
      </c>
      <c r="E14" s="69">
        <f t="shared" si="0"/>
        <v>48994651.360000007</v>
      </c>
      <c r="F14" s="69">
        <f t="shared" ref="F14:J14" si="1">+F15+F21+F31+F41+F49+F57</f>
        <v>53533407.859999999</v>
      </c>
      <c r="G14" s="17">
        <f t="shared" si="1"/>
        <v>50900883.500000007</v>
      </c>
      <c r="H14" s="8">
        <f t="shared" si="1"/>
        <v>54451927.530000001</v>
      </c>
      <c r="I14" s="63">
        <f t="shared" si="1"/>
        <v>90170767.200000033</v>
      </c>
      <c r="J14" s="63">
        <f t="shared" si="1"/>
        <v>57712530.459999993</v>
      </c>
      <c r="K14" s="63">
        <f>+K15+K21+K31+K41+K49+K57</f>
        <v>51966492.130000003</v>
      </c>
      <c r="L14" s="63">
        <f>+L15+L21+L31+L41+L49+L57</f>
        <v>54947856.729999997</v>
      </c>
      <c r="M14" s="63">
        <f>+M15+M21+M31+M41+M49+M57</f>
        <v>53344844.319999993</v>
      </c>
      <c r="N14" s="24">
        <f>+D14+E14+F14+G14+H14+I14+J14+K14+L14+M14</f>
        <v>563543379.74000001</v>
      </c>
    </row>
    <row r="15" spans="1:14" ht="16.5" thickBot="1" x14ac:dyDescent="0.3">
      <c r="A15" s="9" t="s">
        <v>6</v>
      </c>
      <c r="B15" s="67">
        <f>B16+B17+B18+B20</f>
        <v>622525502</v>
      </c>
      <c r="C15" s="71">
        <f>SUM(C16:C20)</f>
        <v>667206736</v>
      </c>
      <c r="D15" s="70">
        <f t="shared" ref="D15" si="2">SUM(D16:D20)</f>
        <v>44242725.509999998</v>
      </c>
      <c r="E15" s="70">
        <f t="shared" ref="E15:J15" si="3">+E16+E17+E18+E19+E20</f>
        <v>44055307.120000005</v>
      </c>
      <c r="F15" s="70">
        <f t="shared" si="3"/>
        <v>44339361.18</v>
      </c>
      <c r="G15" s="10">
        <f t="shared" si="3"/>
        <v>45300574.010000005</v>
      </c>
      <c r="H15" s="24">
        <f t="shared" si="3"/>
        <v>45137575.490000002</v>
      </c>
      <c r="I15" s="24">
        <f t="shared" si="3"/>
        <v>77971681.390000015</v>
      </c>
      <c r="J15" s="24">
        <f t="shared" si="3"/>
        <v>50907380.009999998</v>
      </c>
      <c r="K15" s="69">
        <f>+K16+K17+K18+K19+K20</f>
        <v>45870471.579999998</v>
      </c>
      <c r="L15" s="69">
        <f>+L16+L17+L18+L19+L20</f>
        <v>45837403.049999997</v>
      </c>
      <c r="M15" s="69">
        <f>+M16+M17+M18+M19+M20</f>
        <v>45735179.769999996</v>
      </c>
      <c r="N15" s="24">
        <f>+D15+E15+F15+G15+H15+I15+J15+K15+L15+M15</f>
        <v>489397659.11000001</v>
      </c>
    </row>
    <row r="16" spans="1:14" ht="15.75" x14ac:dyDescent="0.25">
      <c r="A16" s="97" t="s">
        <v>7</v>
      </c>
      <c r="B16" s="25">
        <v>479816671</v>
      </c>
      <c r="C16" s="125">
        <v>516735177</v>
      </c>
      <c r="D16" s="72">
        <v>38049990.75</v>
      </c>
      <c r="E16" s="72">
        <v>37896019.240000002</v>
      </c>
      <c r="F16" s="98">
        <v>38166545.780000001</v>
      </c>
      <c r="G16" s="73">
        <v>38909490.75</v>
      </c>
      <c r="H16" s="25">
        <v>38822990.75</v>
      </c>
      <c r="I16" s="25">
        <v>38781657.420000002</v>
      </c>
      <c r="J16" s="72">
        <v>38764891.759999998</v>
      </c>
      <c r="K16" s="25">
        <v>39358885.189999998</v>
      </c>
      <c r="L16" s="25">
        <v>39271588.789999999</v>
      </c>
      <c r="M16" s="25">
        <v>39181421.869999997</v>
      </c>
      <c r="N16" s="128">
        <f t="shared" ref="N16:N20" si="4">+D16+E16+F16+G16+H16+I16+J16+K16+L16+M16</f>
        <v>387203482.30000001</v>
      </c>
    </row>
    <row r="17" spans="1:14" ht="15.75" x14ac:dyDescent="0.25">
      <c r="A17" s="100" t="s">
        <v>8</v>
      </c>
      <c r="B17" s="11">
        <v>75046735</v>
      </c>
      <c r="C17" s="126">
        <v>81784483</v>
      </c>
      <c r="D17" s="12">
        <v>394000</v>
      </c>
      <c r="E17" s="11">
        <v>394000</v>
      </c>
      <c r="F17" s="11">
        <v>374912.3</v>
      </c>
      <c r="G17" s="11">
        <v>455272.67</v>
      </c>
      <c r="H17" s="13">
        <v>392000</v>
      </c>
      <c r="I17" s="13">
        <v>33273759.100000001</v>
      </c>
      <c r="J17" s="13">
        <v>6260492.9500000002</v>
      </c>
      <c r="K17" s="13">
        <v>526000</v>
      </c>
      <c r="L17" s="13">
        <v>601269.04</v>
      </c>
      <c r="M17" s="13">
        <v>600000</v>
      </c>
      <c r="N17" s="130">
        <f t="shared" si="4"/>
        <v>43271706.060000002</v>
      </c>
    </row>
    <row r="18" spans="1:14" ht="15.75" x14ac:dyDescent="0.25">
      <c r="A18" s="100" t="s">
        <v>9</v>
      </c>
      <c r="B18" s="11">
        <v>300000</v>
      </c>
      <c r="C18" s="126">
        <v>300000</v>
      </c>
      <c r="D18" s="12">
        <v>0</v>
      </c>
      <c r="E18" s="12">
        <v>0</v>
      </c>
      <c r="F18" s="12">
        <v>0</v>
      </c>
      <c r="G18" s="12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2">
        <v>0</v>
      </c>
      <c r="N18" s="130">
        <f t="shared" si="4"/>
        <v>0</v>
      </c>
    </row>
    <row r="19" spans="1:14" ht="13.5" customHeight="1" x14ac:dyDescent="0.25">
      <c r="A19" s="100" t="s">
        <v>10</v>
      </c>
      <c r="B19" s="11">
        <v>0</v>
      </c>
      <c r="C19" s="126">
        <v>0</v>
      </c>
      <c r="D19" s="12">
        <v>0</v>
      </c>
      <c r="E19" s="12">
        <v>0</v>
      </c>
      <c r="F19" s="12">
        <v>0</v>
      </c>
      <c r="G19" s="12">
        <v>0</v>
      </c>
      <c r="H19" s="15">
        <v>0</v>
      </c>
      <c r="I19" s="14">
        <v>0</v>
      </c>
      <c r="J19" s="14">
        <v>0</v>
      </c>
      <c r="K19" s="14">
        <v>0</v>
      </c>
      <c r="L19" s="14">
        <v>0</v>
      </c>
      <c r="M19" s="12">
        <v>0</v>
      </c>
      <c r="N19" s="131">
        <f t="shared" si="4"/>
        <v>0</v>
      </c>
    </row>
    <row r="20" spans="1:14" ht="14.25" customHeight="1" thickBot="1" x14ac:dyDescent="0.3">
      <c r="A20" s="108" t="s">
        <v>11</v>
      </c>
      <c r="B20" s="102">
        <v>67362096</v>
      </c>
      <c r="C20" s="127">
        <v>68387076</v>
      </c>
      <c r="D20" s="16">
        <v>5798734.7599999998</v>
      </c>
      <c r="E20" s="102">
        <v>5765287.8799999999</v>
      </c>
      <c r="F20" s="102">
        <v>5797903.0999999996</v>
      </c>
      <c r="G20" s="102">
        <v>5935810.5899999999</v>
      </c>
      <c r="H20" s="103">
        <v>5922584.7400000002</v>
      </c>
      <c r="I20" s="16">
        <v>5916264.8700000001</v>
      </c>
      <c r="J20" s="62">
        <v>5881995.2999999998</v>
      </c>
      <c r="K20" s="62">
        <v>5985586.3899999997</v>
      </c>
      <c r="L20" s="62">
        <v>5964545.2199999997</v>
      </c>
      <c r="M20" s="124">
        <v>5953757.9000000004</v>
      </c>
      <c r="N20" s="129">
        <f t="shared" si="4"/>
        <v>58922470.749999993</v>
      </c>
    </row>
    <row r="21" spans="1:14" ht="14.25" customHeight="1" thickBot="1" x14ac:dyDescent="0.3">
      <c r="A21" s="9" t="s">
        <v>12</v>
      </c>
      <c r="B21" s="67">
        <f>B22+B23+B24+B25+B26+B27+B28+B29+B30</f>
        <v>64486869</v>
      </c>
      <c r="C21" s="68">
        <f>SUM(C22:C30)</f>
        <v>76923364.670000002</v>
      </c>
      <c r="D21" s="63">
        <f t="shared" ref="D21:M21" si="5">SUM(D22:D30)</f>
        <v>3277293.14</v>
      </c>
      <c r="E21" s="63">
        <f t="shared" si="5"/>
        <v>4334557.74</v>
      </c>
      <c r="F21" s="63">
        <f t="shared" si="5"/>
        <v>7235896.5099999998</v>
      </c>
      <c r="G21" s="63">
        <f t="shared" si="5"/>
        <v>5355189.4700000007</v>
      </c>
      <c r="H21" s="63">
        <f t="shared" si="5"/>
        <v>7156355.620000001</v>
      </c>
      <c r="I21" s="63">
        <f t="shared" si="5"/>
        <v>7533128.9299999997</v>
      </c>
      <c r="J21" s="63">
        <f t="shared" si="5"/>
        <v>5854818.6200000001</v>
      </c>
      <c r="K21" s="63">
        <f t="shared" si="5"/>
        <v>3995330.06</v>
      </c>
      <c r="L21" s="63">
        <f t="shared" si="5"/>
        <v>7645136.8600000013</v>
      </c>
      <c r="M21" s="63">
        <f t="shared" si="5"/>
        <v>7302384.29</v>
      </c>
      <c r="N21" s="122">
        <f>+N22+N23+N24+N25+N26+N27+N28+N29+N30</f>
        <v>59690091.24000001</v>
      </c>
    </row>
    <row r="22" spans="1:14" ht="15" customHeight="1" x14ac:dyDescent="0.25">
      <c r="A22" s="109" t="s">
        <v>13</v>
      </c>
      <c r="B22" s="72">
        <v>32850000</v>
      </c>
      <c r="C22" s="11">
        <v>38851332</v>
      </c>
      <c r="D22" s="110">
        <v>2724079.62</v>
      </c>
      <c r="E22" s="110">
        <v>2940620.11</v>
      </c>
      <c r="F22" s="110">
        <v>3010421.98</v>
      </c>
      <c r="G22" s="110">
        <v>3109330.71</v>
      </c>
      <c r="H22" s="111">
        <v>4383019.6900000004</v>
      </c>
      <c r="I22" s="111">
        <v>2999534.3</v>
      </c>
      <c r="J22" s="111">
        <v>3481938.99</v>
      </c>
      <c r="K22" s="111">
        <v>3081387.76</v>
      </c>
      <c r="L22" s="111">
        <v>3686397.25</v>
      </c>
      <c r="M22" s="19">
        <v>5245655.25</v>
      </c>
      <c r="N22" s="66">
        <f>+D22+E22+F22+G22+H22+I22+J22+K22+L22+M22</f>
        <v>34662385.660000004</v>
      </c>
    </row>
    <row r="23" spans="1:14" ht="15.6" customHeight="1" x14ac:dyDescent="0.25">
      <c r="A23" s="112" t="s">
        <v>14</v>
      </c>
      <c r="B23" s="11">
        <v>950000</v>
      </c>
      <c r="C23" s="11">
        <v>1005113</v>
      </c>
      <c r="D23" s="20">
        <v>0</v>
      </c>
      <c r="E23" s="20">
        <v>0</v>
      </c>
      <c r="F23" s="20">
        <v>36555.24</v>
      </c>
      <c r="G23" s="18">
        <v>52362.5</v>
      </c>
      <c r="H23" s="19">
        <v>195356.2</v>
      </c>
      <c r="I23" s="19">
        <v>55712.52</v>
      </c>
      <c r="J23" s="19">
        <v>225838.18</v>
      </c>
      <c r="K23" s="19">
        <v>32795.74</v>
      </c>
      <c r="L23" s="19">
        <v>127963.58</v>
      </c>
      <c r="M23" s="19">
        <v>23056.82</v>
      </c>
      <c r="N23" s="66">
        <f t="shared" ref="N23:N30" si="6">+D23+E23+F23+G23+H23+I23+J23+K23+L23+M23</f>
        <v>749640.77999999991</v>
      </c>
    </row>
    <row r="24" spans="1:14" ht="15" customHeight="1" x14ac:dyDescent="0.25">
      <c r="A24" s="112" t="s">
        <v>15</v>
      </c>
      <c r="B24" s="11">
        <v>3000000</v>
      </c>
      <c r="C24" s="11">
        <v>2288826.5</v>
      </c>
      <c r="D24" s="20">
        <v>0</v>
      </c>
      <c r="E24" s="18">
        <v>126600</v>
      </c>
      <c r="F24" s="18">
        <v>187850</v>
      </c>
      <c r="G24" s="18">
        <v>498394.5</v>
      </c>
      <c r="H24" s="19">
        <v>70447.5</v>
      </c>
      <c r="I24" s="19">
        <v>259137.5</v>
      </c>
      <c r="J24" s="19">
        <v>70450</v>
      </c>
      <c r="K24" s="19">
        <v>39160</v>
      </c>
      <c r="L24" s="19">
        <v>413760.98</v>
      </c>
      <c r="M24" s="19">
        <v>462084.27</v>
      </c>
      <c r="N24" s="66">
        <f t="shared" si="6"/>
        <v>2127884.75</v>
      </c>
    </row>
    <row r="25" spans="1:14" ht="15" customHeight="1" x14ac:dyDescent="0.25">
      <c r="A25" s="112" t="s">
        <v>16</v>
      </c>
      <c r="B25" s="11">
        <v>1107869</v>
      </c>
      <c r="C25" s="11">
        <v>1592838.51</v>
      </c>
      <c r="D25" s="20">
        <v>0</v>
      </c>
      <c r="E25" s="18">
        <v>36000</v>
      </c>
      <c r="F25" s="18">
        <v>20000</v>
      </c>
      <c r="G25" s="18">
        <v>216401.36</v>
      </c>
      <c r="H25" s="19">
        <v>170486.29</v>
      </c>
      <c r="I25" s="19">
        <v>204150</v>
      </c>
      <c r="J25" s="19">
        <v>358891.87</v>
      </c>
      <c r="K25" s="19">
        <v>138000</v>
      </c>
      <c r="L25" s="19">
        <v>199600</v>
      </c>
      <c r="M25" s="19">
        <v>23000</v>
      </c>
      <c r="N25" s="66">
        <f t="shared" si="6"/>
        <v>1366529.52</v>
      </c>
    </row>
    <row r="26" spans="1:14" ht="15.6" customHeight="1" x14ac:dyDescent="0.25">
      <c r="A26" s="112" t="s">
        <v>17</v>
      </c>
      <c r="B26" s="11">
        <v>2740000</v>
      </c>
      <c r="C26" s="11">
        <v>9040134.0500000007</v>
      </c>
      <c r="D26" s="20">
        <v>236000</v>
      </c>
      <c r="E26" s="18">
        <v>236000</v>
      </c>
      <c r="F26" s="18">
        <v>236000</v>
      </c>
      <c r="G26" s="18">
        <v>357495</v>
      </c>
      <c r="H26" s="19">
        <v>248900</v>
      </c>
      <c r="I26" s="19">
        <v>248900</v>
      </c>
      <c r="J26" s="19">
        <v>249319.4</v>
      </c>
      <c r="K26" s="19">
        <v>123900</v>
      </c>
      <c r="L26" s="19">
        <v>248900</v>
      </c>
      <c r="M26" s="19">
        <v>373900</v>
      </c>
      <c r="N26" s="66">
        <f t="shared" si="6"/>
        <v>2559314.4</v>
      </c>
    </row>
    <row r="27" spans="1:14" ht="15" customHeight="1" x14ac:dyDescent="0.25">
      <c r="A27" s="100" t="s">
        <v>18</v>
      </c>
      <c r="B27" s="11">
        <v>5450000</v>
      </c>
      <c r="C27" s="11">
        <v>4451905</v>
      </c>
      <c r="D27" s="12">
        <v>317213.52</v>
      </c>
      <c r="E27" s="11">
        <v>318713.52</v>
      </c>
      <c r="F27" s="11">
        <v>309132.99</v>
      </c>
      <c r="G27" s="11">
        <v>305150.98</v>
      </c>
      <c r="H27" s="13">
        <v>307743.46000000002</v>
      </c>
      <c r="I27" s="13">
        <v>331066.96999999997</v>
      </c>
      <c r="J27" s="13">
        <v>331466.96999999997</v>
      </c>
      <c r="K27" s="13">
        <v>332416.59999999998</v>
      </c>
      <c r="L27" s="13">
        <v>354879.07</v>
      </c>
      <c r="M27" s="13">
        <v>347879.07</v>
      </c>
      <c r="N27" s="66">
        <f t="shared" si="6"/>
        <v>3255663.15</v>
      </c>
    </row>
    <row r="28" spans="1:14" ht="14.45" customHeight="1" x14ac:dyDescent="0.25">
      <c r="A28" s="99" t="s">
        <v>91</v>
      </c>
      <c r="B28" s="11">
        <v>2600000</v>
      </c>
      <c r="C28" s="11">
        <v>5334959.99</v>
      </c>
      <c r="D28" s="12">
        <v>0</v>
      </c>
      <c r="E28" s="12">
        <v>0</v>
      </c>
      <c r="F28" s="12">
        <v>620285.35</v>
      </c>
      <c r="G28" s="11">
        <v>280014</v>
      </c>
      <c r="H28" s="13">
        <v>380669.99</v>
      </c>
      <c r="I28" s="13">
        <v>2062977.41</v>
      </c>
      <c r="J28" s="13">
        <v>56420.28</v>
      </c>
      <c r="K28" s="13">
        <v>22546.959999999999</v>
      </c>
      <c r="L28" s="13">
        <v>251777</v>
      </c>
      <c r="M28" s="13">
        <v>686598.5</v>
      </c>
      <c r="N28" s="66">
        <f t="shared" si="6"/>
        <v>4361289.49</v>
      </c>
    </row>
    <row r="29" spans="1:14" ht="14.25" customHeight="1" x14ac:dyDescent="0.25">
      <c r="A29" s="100" t="s">
        <v>19</v>
      </c>
      <c r="B29" s="11">
        <v>10980000</v>
      </c>
      <c r="C29" s="11">
        <v>8978453.6300000008</v>
      </c>
      <c r="D29" s="12">
        <v>0</v>
      </c>
      <c r="E29" s="11">
        <v>534624.11</v>
      </c>
      <c r="F29" s="11">
        <v>1964167.67</v>
      </c>
      <c r="G29" s="11">
        <v>315544.07</v>
      </c>
      <c r="H29" s="13">
        <v>1399732.49</v>
      </c>
      <c r="I29" s="13">
        <v>509865.55</v>
      </c>
      <c r="J29" s="13">
        <v>83162.58</v>
      </c>
      <c r="K29" s="13">
        <v>225123</v>
      </c>
      <c r="L29" s="13">
        <v>1915503.28</v>
      </c>
      <c r="M29" s="13">
        <v>49733.38</v>
      </c>
      <c r="N29" s="66">
        <f t="shared" si="6"/>
        <v>6997456.1299999999</v>
      </c>
    </row>
    <row r="30" spans="1:14" ht="15" customHeight="1" thickBot="1" x14ac:dyDescent="0.3">
      <c r="A30" s="108" t="s">
        <v>20</v>
      </c>
      <c r="B30" s="102">
        <v>4809000</v>
      </c>
      <c r="C30" s="11">
        <v>5379801.9900000002</v>
      </c>
      <c r="D30" s="16">
        <v>0</v>
      </c>
      <c r="E30" s="102">
        <v>142000</v>
      </c>
      <c r="F30" s="102">
        <v>851483.28</v>
      </c>
      <c r="G30" s="102">
        <v>220496.35</v>
      </c>
      <c r="H30" s="103">
        <v>0</v>
      </c>
      <c r="I30" s="103">
        <v>861784.68</v>
      </c>
      <c r="J30" s="103">
        <v>997330.35</v>
      </c>
      <c r="K30" s="103">
        <v>0</v>
      </c>
      <c r="L30" s="103">
        <v>446355.7</v>
      </c>
      <c r="M30" s="14">
        <v>90477</v>
      </c>
      <c r="N30" s="66">
        <f t="shared" si="6"/>
        <v>3609927.3600000003</v>
      </c>
    </row>
    <row r="31" spans="1:14" ht="15.75" customHeight="1" thickBot="1" x14ac:dyDescent="0.3">
      <c r="A31" s="9" t="s">
        <v>21</v>
      </c>
      <c r="B31" s="26">
        <f>B32+B33+B34+B35+B36+B37+B38+B40</f>
        <v>18742931</v>
      </c>
      <c r="C31" s="27">
        <f>+C32+C33+C34+C35+C36+C37+C38+C39+C40</f>
        <v>28368996.439999998</v>
      </c>
      <c r="D31" s="21">
        <f t="shared" ref="D31:M31" si="7">D32+D33+D34+D35+D36+D37+D38+D40</f>
        <v>0</v>
      </c>
      <c r="E31" s="67">
        <f t="shared" si="7"/>
        <v>143951.5</v>
      </c>
      <c r="F31" s="67">
        <f t="shared" si="7"/>
        <v>1252571.8399999999</v>
      </c>
      <c r="G31" s="67">
        <f t="shared" si="7"/>
        <v>14070</v>
      </c>
      <c r="H31" s="67">
        <f t="shared" si="7"/>
        <v>2157996.42</v>
      </c>
      <c r="I31" s="67">
        <f t="shared" si="7"/>
        <v>2286013.09</v>
      </c>
      <c r="J31" s="67">
        <f t="shared" si="7"/>
        <v>64870.05</v>
      </c>
      <c r="K31" s="67">
        <f t="shared" si="7"/>
        <v>2100690.4900000002</v>
      </c>
      <c r="L31" s="67">
        <f t="shared" si="7"/>
        <v>1083424.3400000001</v>
      </c>
      <c r="M31" s="67">
        <f t="shared" si="7"/>
        <v>307280.26</v>
      </c>
      <c r="N31" s="67">
        <f>N32+N33+N34+N35+N36+N37+N38+N40</f>
        <v>9151447.7199999988</v>
      </c>
    </row>
    <row r="32" spans="1:14" ht="15" customHeight="1" x14ac:dyDescent="0.25">
      <c r="A32" s="97" t="s">
        <v>22</v>
      </c>
      <c r="B32" s="72">
        <v>1340000</v>
      </c>
      <c r="C32" s="11">
        <v>1200838.8899999999</v>
      </c>
      <c r="D32" s="72">
        <v>0</v>
      </c>
      <c r="E32" s="72">
        <v>0</v>
      </c>
      <c r="F32" s="72">
        <v>83139.570000000007</v>
      </c>
      <c r="G32" s="72">
        <v>10620</v>
      </c>
      <c r="H32" s="25">
        <v>339116.32</v>
      </c>
      <c r="I32" s="25">
        <v>106893.99</v>
      </c>
      <c r="J32" s="25">
        <v>21815.31</v>
      </c>
      <c r="K32" s="25">
        <v>140835.59</v>
      </c>
      <c r="L32" s="25">
        <v>42880.01</v>
      </c>
      <c r="M32" s="13">
        <v>47859.99</v>
      </c>
      <c r="N32" s="65">
        <f>+D32+E32+F32+G32+H32+I32+J32+K32+L32+M32</f>
        <v>793160.78</v>
      </c>
    </row>
    <row r="33" spans="1:14" ht="15" customHeight="1" x14ac:dyDescent="0.25">
      <c r="A33" s="100" t="s">
        <v>23</v>
      </c>
      <c r="B33" s="11">
        <v>240000</v>
      </c>
      <c r="C33" s="11">
        <v>654737</v>
      </c>
      <c r="D33" s="12">
        <v>0</v>
      </c>
      <c r="E33" s="12">
        <v>0</v>
      </c>
      <c r="F33" s="12">
        <v>33252.36</v>
      </c>
      <c r="G33" s="11">
        <v>0</v>
      </c>
      <c r="H33" s="13">
        <v>39480.93</v>
      </c>
      <c r="I33" s="13">
        <v>466.1</v>
      </c>
      <c r="J33" s="13">
        <v>0</v>
      </c>
      <c r="K33" s="13">
        <v>0</v>
      </c>
      <c r="L33" s="13">
        <v>543616</v>
      </c>
      <c r="M33" s="13">
        <v>420</v>
      </c>
      <c r="N33" s="65">
        <f t="shared" ref="N33:N66" si="8">+D33+E33+F33+G33+H33+I33+J33+K33+L33</f>
        <v>616815.39</v>
      </c>
    </row>
    <row r="34" spans="1:14" ht="13.5" customHeight="1" x14ac:dyDescent="0.25">
      <c r="A34" s="100" t="s">
        <v>24</v>
      </c>
      <c r="B34" s="11">
        <v>1120000</v>
      </c>
      <c r="C34" s="11">
        <v>915846.54</v>
      </c>
      <c r="D34" s="12">
        <v>0</v>
      </c>
      <c r="E34" s="11">
        <v>55607.5</v>
      </c>
      <c r="F34" s="11">
        <v>148760.24</v>
      </c>
      <c r="G34" s="11">
        <v>3450</v>
      </c>
      <c r="H34" s="13">
        <v>5338.01</v>
      </c>
      <c r="I34" s="13">
        <v>180462.06</v>
      </c>
      <c r="J34" s="13">
        <v>5599.73</v>
      </c>
      <c r="K34" s="13">
        <v>0</v>
      </c>
      <c r="L34" s="13">
        <v>174278.39999999999</v>
      </c>
      <c r="M34" s="13">
        <v>400</v>
      </c>
      <c r="N34" s="65">
        <f t="shared" si="8"/>
        <v>573495.93999999994</v>
      </c>
    </row>
    <row r="35" spans="1:14" ht="15" customHeight="1" x14ac:dyDescent="0.25">
      <c r="A35" s="100" t="s">
        <v>25</v>
      </c>
      <c r="B35" s="11">
        <v>0</v>
      </c>
      <c r="C35" s="11">
        <v>0</v>
      </c>
      <c r="D35" s="12">
        <v>0</v>
      </c>
      <c r="E35" s="12">
        <v>0</v>
      </c>
      <c r="F35" s="12">
        <v>0</v>
      </c>
      <c r="G35" s="11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65">
        <f t="shared" si="8"/>
        <v>0</v>
      </c>
    </row>
    <row r="36" spans="1:14" ht="15" customHeight="1" x14ac:dyDescent="0.25">
      <c r="A36" s="100" t="s">
        <v>26</v>
      </c>
      <c r="B36" s="11">
        <v>510000</v>
      </c>
      <c r="C36" s="11">
        <v>61507.199999999997</v>
      </c>
      <c r="D36" s="12">
        <v>0</v>
      </c>
      <c r="E36" s="12">
        <v>0</v>
      </c>
      <c r="F36" s="12">
        <v>24407.439999999999</v>
      </c>
      <c r="G36" s="11">
        <v>0</v>
      </c>
      <c r="H36" s="13">
        <v>11653.17</v>
      </c>
      <c r="I36" s="13">
        <v>0</v>
      </c>
      <c r="J36" s="13">
        <v>698</v>
      </c>
      <c r="K36" s="13">
        <v>0</v>
      </c>
      <c r="L36" s="13">
        <v>3585</v>
      </c>
      <c r="M36" s="13">
        <v>11161.31</v>
      </c>
      <c r="N36" s="65">
        <f t="shared" si="8"/>
        <v>40343.61</v>
      </c>
    </row>
    <row r="37" spans="1:14" ht="15" customHeight="1" x14ac:dyDescent="0.25">
      <c r="A37" s="100" t="s">
        <v>27</v>
      </c>
      <c r="B37" s="11">
        <v>590000</v>
      </c>
      <c r="C37" s="11">
        <v>462323.35</v>
      </c>
      <c r="D37" s="12">
        <v>0</v>
      </c>
      <c r="E37" s="12">
        <v>0</v>
      </c>
      <c r="F37" s="12">
        <v>24222.17</v>
      </c>
      <c r="G37" s="11">
        <v>0</v>
      </c>
      <c r="H37" s="13">
        <v>5052.79</v>
      </c>
      <c r="I37" s="13">
        <v>295132.15999999997</v>
      </c>
      <c r="J37" s="13">
        <v>890</v>
      </c>
      <c r="K37" s="13">
        <v>1715100</v>
      </c>
      <c r="L37" s="13">
        <v>1608.59</v>
      </c>
      <c r="M37" s="13">
        <v>2119.9699999999998</v>
      </c>
      <c r="N37" s="65">
        <f t="shared" si="8"/>
        <v>2042005.7100000002</v>
      </c>
    </row>
    <row r="38" spans="1:14" ht="15" customHeight="1" x14ac:dyDescent="0.25">
      <c r="A38" s="99" t="s">
        <v>28</v>
      </c>
      <c r="B38" s="11">
        <v>11010000</v>
      </c>
      <c r="C38" s="11">
        <v>8677918.8599999994</v>
      </c>
      <c r="D38" s="12">
        <v>0</v>
      </c>
      <c r="E38" s="12">
        <v>0</v>
      </c>
      <c r="F38" s="12">
        <v>52830.28</v>
      </c>
      <c r="G38" s="11">
        <v>0</v>
      </c>
      <c r="H38" s="13">
        <v>1725274.16</v>
      </c>
      <c r="I38" s="13">
        <v>551727.88</v>
      </c>
      <c r="J38" s="13">
        <v>820</v>
      </c>
      <c r="K38" s="13">
        <v>0</v>
      </c>
      <c r="L38" s="13">
        <v>21534.799999999999</v>
      </c>
      <c r="M38" s="13">
        <v>3028.99</v>
      </c>
      <c r="N38" s="65">
        <f t="shared" si="8"/>
        <v>2352187.1199999996</v>
      </c>
    </row>
    <row r="39" spans="1:14" ht="30.6" customHeight="1" x14ac:dyDescent="0.25">
      <c r="A39" s="99" t="s">
        <v>29</v>
      </c>
      <c r="B39" s="11">
        <v>0</v>
      </c>
      <c r="C39" s="11">
        <v>0</v>
      </c>
      <c r="D39" s="12">
        <v>0</v>
      </c>
      <c r="E39" s="12">
        <v>0</v>
      </c>
      <c r="F39" s="12">
        <v>0</v>
      </c>
      <c r="G39" s="11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65">
        <f t="shared" si="8"/>
        <v>0</v>
      </c>
    </row>
    <row r="40" spans="1:14" ht="15.75" customHeight="1" thickBot="1" x14ac:dyDescent="0.3">
      <c r="A40" s="108" t="s">
        <v>30</v>
      </c>
      <c r="B40" s="102">
        <v>3932931</v>
      </c>
      <c r="C40" s="11">
        <v>16395824.6</v>
      </c>
      <c r="D40" s="16">
        <v>0</v>
      </c>
      <c r="E40" s="102">
        <v>88344</v>
      </c>
      <c r="F40" s="102">
        <v>885959.78</v>
      </c>
      <c r="G40" s="102">
        <v>0</v>
      </c>
      <c r="H40" s="103">
        <v>32081.040000000001</v>
      </c>
      <c r="I40" s="103">
        <v>1151330.8999999999</v>
      </c>
      <c r="J40" s="103">
        <v>35047.01</v>
      </c>
      <c r="K40" s="103">
        <v>244754.9</v>
      </c>
      <c r="L40" s="103">
        <v>295921.53999999998</v>
      </c>
      <c r="M40" s="14">
        <v>242290</v>
      </c>
      <c r="N40" s="65">
        <f t="shared" si="8"/>
        <v>2733439.1699999995</v>
      </c>
    </row>
    <row r="41" spans="1:14" ht="16.5" thickBot="1" x14ac:dyDescent="0.3">
      <c r="A41" s="22" t="s">
        <v>31</v>
      </c>
      <c r="B41" s="24">
        <f>+B42+B43+B44+B45+B46+B47+B48</f>
        <v>0</v>
      </c>
      <c r="C41" s="24">
        <f t="shared" ref="C41:N41" si="9">+C42+C43+C44+C45+C46+C47+C48</f>
        <v>0</v>
      </c>
      <c r="D41" s="24">
        <f t="shared" si="9"/>
        <v>0</v>
      </c>
      <c r="E41" s="24">
        <f t="shared" si="9"/>
        <v>0</v>
      </c>
      <c r="F41" s="24">
        <f t="shared" si="9"/>
        <v>0</v>
      </c>
      <c r="G41" s="24">
        <f t="shared" si="9"/>
        <v>0</v>
      </c>
      <c r="H41" s="24">
        <f t="shared" si="9"/>
        <v>0</v>
      </c>
      <c r="I41" s="24">
        <f t="shared" si="9"/>
        <v>0</v>
      </c>
      <c r="J41" s="24">
        <f t="shared" si="9"/>
        <v>0</v>
      </c>
      <c r="K41" s="24">
        <f t="shared" si="9"/>
        <v>0</v>
      </c>
      <c r="L41" s="24">
        <f t="shared" si="9"/>
        <v>0</v>
      </c>
      <c r="M41" s="24">
        <f t="shared" si="9"/>
        <v>0</v>
      </c>
      <c r="N41" s="24">
        <f t="shared" si="9"/>
        <v>0</v>
      </c>
    </row>
    <row r="42" spans="1:14" ht="15.75" x14ac:dyDescent="0.25">
      <c r="A42" s="104" t="s">
        <v>32</v>
      </c>
      <c r="B42" s="72">
        <v>0</v>
      </c>
      <c r="C42" s="72">
        <f t="shared" ref="C42" si="10">SUM(B42:B42)</f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65">
        <f t="shared" si="8"/>
        <v>0</v>
      </c>
    </row>
    <row r="43" spans="1:14" ht="15.75" x14ac:dyDescent="0.25">
      <c r="A43" s="105" t="s">
        <v>33</v>
      </c>
      <c r="B43" s="12">
        <v>0</v>
      </c>
      <c r="C43" s="12">
        <f t="shared" ref="C43:C48" si="11">SUM(B43:B43)</f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65">
        <f t="shared" si="8"/>
        <v>0</v>
      </c>
    </row>
    <row r="44" spans="1:14" ht="15.75" x14ac:dyDescent="0.25">
      <c r="A44" s="105" t="s">
        <v>34</v>
      </c>
      <c r="B44" s="12">
        <v>0</v>
      </c>
      <c r="C44" s="12">
        <f t="shared" si="11"/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65">
        <f t="shared" si="8"/>
        <v>0</v>
      </c>
    </row>
    <row r="45" spans="1:14" ht="15" customHeight="1" x14ac:dyDescent="0.25">
      <c r="A45" s="106" t="s">
        <v>35</v>
      </c>
      <c r="B45" s="12">
        <v>0</v>
      </c>
      <c r="C45" s="12">
        <f t="shared" si="11"/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65">
        <f t="shared" si="8"/>
        <v>0</v>
      </c>
    </row>
    <row r="46" spans="1:14" ht="18" customHeight="1" x14ac:dyDescent="0.25">
      <c r="A46" s="106" t="s">
        <v>36</v>
      </c>
      <c r="B46" s="12">
        <v>0</v>
      </c>
      <c r="C46" s="12">
        <f t="shared" si="11"/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65">
        <f t="shared" si="8"/>
        <v>0</v>
      </c>
    </row>
    <row r="47" spans="1:14" ht="15.75" x14ac:dyDescent="0.25">
      <c r="A47" s="105" t="s">
        <v>37</v>
      </c>
      <c r="B47" s="12">
        <v>0</v>
      </c>
      <c r="C47" s="12">
        <f t="shared" si="11"/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65">
        <f t="shared" si="8"/>
        <v>0</v>
      </c>
    </row>
    <row r="48" spans="1:14" ht="16.5" thickBot="1" x14ac:dyDescent="0.3">
      <c r="A48" s="107" t="s">
        <v>38</v>
      </c>
      <c r="B48" s="16">
        <v>0</v>
      </c>
      <c r="C48" s="16">
        <f t="shared" si="11"/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65">
        <f t="shared" si="8"/>
        <v>0</v>
      </c>
    </row>
    <row r="49" spans="1:14" ht="16.5" thickBot="1" x14ac:dyDescent="0.3">
      <c r="A49" s="22" t="s">
        <v>39</v>
      </c>
      <c r="B49" s="23">
        <f>+B50+B51+B52+B53+B54+B55+B56</f>
        <v>0</v>
      </c>
      <c r="C49" s="23">
        <f t="shared" ref="C49:N49" si="12">+C50+C51+C52+C53+C54+C55+C56</f>
        <v>0</v>
      </c>
      <c r="D49" s="23">
        <f t="shared" si="12"/>
        <v>0</v>
      </c>
      <c r="E49" s="23">
        <f t="shared" si="12"/>
        <v>0</v>
      </c>
      <c r="F49" s="23">
        <f t="shared" si="12"/>
        <v>0</v>
      </c>
      <c r="G49" s="23">
        <f t="shared" si="12"/>
        <v>0</v>
      </c>
      <c r="H49" s="23">
        <f t="shared" si="12"/>
        <v>0</v>
      </c>
      <c r="I49" s="23">
        <f t="shared" si="12"/>
        <v>0</v>
      </c>
      <c r="J49" s="23">
        <f t="shared" si="12"/>
        <v>0</v>
      </c>
      <c r="K49" s="23">
        <f t="shared" si="12"/>
        <v>0</v>
      </c>
      <c r="L49" s="23">
        <f t="shared" si="12"/>
        <v>0</v>
      </c>
      <c r="M49" s="23">
        <f t="shared" si="12"/>
        <v>0</v>
      </c>
      <c r="N49" s="24">
        <f t="shared" si="12"/>
        <v>0</v>
      </c>
    </row>
    <row r="50" spans="1:14" ht="15.75" x14ac:dyDescent="0.25">
      <c r="A50" s="104" t="s">
        <v>40</v>
      </c>
      <c r="B50" s="72">
        <v>0</v>
      </c>
      <c r="C50" s="72">
        <f t="shared" ref="C50:C56" si="13">SUM(B50:B50)</f>
        <v>0</v>
      </c>
      <c r="D50" s="72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65">
        <f t="shared" si="8"/>
        <v>0</v>
      </c>
    </row>
    <row r="51" spans="1:14" ht="15.75" x14ac:dyDescent="0.25">
      <c r="A51" s="105" t="s">
        <v>41</v>
      </c>
      <c r="B51" s="12">
        <v>0</v>
      </c>
      <c r="C51" s="12">
        <f t="shared" si="13"/>
        <v>0</v>
      </c>
      <c r="D51" s="12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65">
        <f t="shared" si="8"/>
        <v>0</v>
      </c>
    </row>
    <row r="52" spans="1:14" ht="15.75" x14ac:dyDescent="0.25">
      <c r="A52" s="105" t="s">
        <v>42</v>
      </c>
      <c r="B52" s="12">
        <v>0</v>
      </c>
      <c r="C52" s="12">
        <f t="shared" si="13"/>
        <v>0</v>
      </c>
      <c r="D52" s="12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65">
        <f t="shared" si="8"/>
        <v>0</v>
      </c>
    </row>
    <row r="53" spans="1:14" ht="18.75" customHeight="1" x14ac:dyDescent="0.25">
      <c r="A53" s="106" t="s">
        <v>43</v>
      </c>
      <c r="B53" s="12">
        <v>0</v>
      </c>
      <c r="C53" s="12">
        <f t="shared" si="13"/>
        <v>0</v>
      </c>
      <c r="D53" s="12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65">
        <f t="shared" si="8"/>
        <v>0</v>
      </c>
    </row>
    <row r="54" spans="1:14" ht="18" customHeight="1" x14ac:dyDescent="0.25">
      <c r="A54" s="106" t="s">
        <v>44</v>
      </c>
      <c r="B54" s="12">
        <v>0</v>
      </c>
      <c r="C54" s="12">
        <f t="shared" si="13"/>
        <v>0</v>
      </c>
      <c r="D54" s="12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65">
        <f t="shared" si="8"/>
        <v>0</v>
      </c>
    </row>
    <row r="55" spans="1:14" ht="15.75" x14ac:dyDescent="0.25">
      <c r="A55" s="105" t="s">
        <v>45</v>
      </c>
      <c r="B55" s="12">
        <v>0</v>
      </c>
      <c r="C55" s="12">
        <f t="shared" si="13"/>
        <v>0</v>
      </c>
      <c r="D55" s="12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65">
        <f t="shared" si="8"/>
        <v>0</v>
      </c>
    </row>
    <row r="56" spans="1:14" ht="16.5" thickBot="1" x14ac:dyDescent="0.3">
      <c r="A56" s="107" t="s">
        <v>46</v>
      </c>
      <c r="B56" s="16">
        <v>0</v>
      </c>
      <c r="C56" s="16">
        <f t="shared" si="13"/>
        <v>0</v>
      </c>
      <c r="D56" s="16">
        <v>0</v>
      </c>
      <c r="E56" s="62">
        <v>0</v>
      </c>
      <c r="F56" s="62"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5">
        <f t="shared" si="8"/>
        <v>0</v>
      </c>
    </row>
    <row r="57" spans="1:14" ht="16.5" thickBot="1" x14ac:dyDescent="0.3">
      <c r="A57" s="9" t="s">
        <v>47</v>
      </c>
      <c r="B57" s="26">
        <f>SUM(B58:B66)</f>
        <v>1347870</v>
      </c>
      <c r="C57" s="24" t="e">
        <f>+C58+C59+C60+C61+C62+C63+C64+C65+C66</f>
        <v>#REF!</v>
      </c>
      <c r="D57" s="24">
        <v>0</v>
      </c>
      <c r="E57" s="24">
        <f>+E58+E59+E60+E61+E62+E63+E64+E65+E66</f>
        <v>460835</v>
      </c>
      <c r="F57" s="24">
        <f t="shared" ref="F57:M57" si="14">+F58+F59+F60+F61+F62+F63+F64+F65+F66</f>
        <v>705578.33</v>
      </c>
      <c r="G57" s="24">
        <f t="shared" si="14"/>
        <v>231050.02</v>
      </c>
      <c r="H57" s="24">
        <f t="shared" si="14"/>
        <v>0</v>
      </c>
      <c r="I57" s="24">
        <f t="shared" si="14"/>
        <v>2379943.79</v>
      </c>
      <c r="J57" s="24">
        <f t="shared" si="14"/>
        <v>885461.77999999991</v>
      </c>
      <c r="K57" s="24">
        <f t="shared" si="14"/>
        <v>0</v>
      </c>
      <c r="L57" s="24">
        <f t="shared" si="14"/>
        <v>381892.48</v>
      </c>
      <c r="M57" s="24">
        <f t="shared" si="14"/>
        <v>0</v>
      </c>
      <c r="N57" s="24">
        <f t="shared" ref="N57" si="15">SUM(N58:N66)</f>
        <v>5044761.4000000004</v>
      </c>
    </row>
    <row r="58" spans="1:14" ht="15.75" x14ac:dyDescent="0.25">
      <c r="A58" s="97" t="s">
        <v>48</v>
      </c>
      <c r="B58" s="72">
        <v>1347870</v>
      </c>
      <c r="C58" s="12">
        <v>2199744.5099999998</v>
      </c>
      <c r="D58" s="72">
        <v>0</v>
      </c>
      <c r="E58" s="72">
        <v>218270</v>
      </c>
      <c r="F58" s="72">
        <v>183986.47</v>
      </c>
      <c r="G58" s="72">
        <v>231050.02</v>
      </c>
      <c r="H58" s="25">
        <v>0</v>
      </c>
      <c r="I58" s="25">
        <v>652905.37</v>
      </c>
      <c r="J58" s="25">
        <v>821111.08</v>
      </c>
      <c r="K58" s="25">
        <v>0</v>
      </c>
      <c r="L58" s="25">
        <v>68802.710000000006</v>
      </c>
      <c r="M58" s="13">
        <v>0</v>
      </c>
      <c r="N58" s="65">
        <f t="shared" si="8"/>
        <v>2176125.65</v>
      </c>
    </row>
    <row r="59" spans="1:14" ht="18.75" customHeight="1" x14ac:dyDescent="0.25">
      <c r="A59" s="99" t="s">
        <v>49</v>
      </c>
      <c r="B59" s="12">
        <v>0</v>
      </c>
      <c r="C59" s="12">
        <v>398635.21</v>
      </c>
      <c r="D59" s="12">
        <v>0</v>
      </c>
      <c r="E59" s="11">
        <v>9600</v>
      </c>
      <c r="F59" s="11">
        <v>0</v>
      </c>
      <c r="G59" s="11">
        <v>0</v>
      </c>
      <c r="H59" s="13">
        <v>0</v>
      </c>
      <c r="I59" s="13">
        <v>343686.21</v>
      </c>
      <c r="J59" s="13">
        <v>0</v>
      </c>
      <c r="K59" s="13">
        <v>0</v>
      </c>
      <c r="L59" s="13">
        <v>13994.8</v>
      </c>
      <c r="M59" s="13">
        <v>0</v>
      </c>
      <c r="N59" s="65">
        <f t="shared" si="8"/>
        <v>367281.01</v>
      </c>
    </row>
    <row r="60" spans="1:14" ht="15.75" x14ac:dyDescent="0.25">
      <c r="A60" s="100" t="s">
        <v>92</v>
      </c>
      <c r="B60" s="12">
        <v>0</v>
      </c>
      <c r="C60" s="12" t="e">
        <f>+#REF!</f>
        <v>#REF!</v>
      </c>
      <c r="D60" s="12">
        <v>0</v>
      </c>
      <c r="E60" s="12">
        <v>0</v>
      </c>
      <c r="F60" s="12">
        <v>0</v>
      </c>
      <c r="G60" s="11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65">
        <f t="shared" si="8"/>
        <v>0</v>
      </c>
    </row>
    <row r="61" spans="1:14" ht="15.75" x14ac:dyDescent="0.25">
      <c r="A61" s="100" t="s">
        <v>50</v>
      </c>
      <c r="B61" s="12">
        <v>0</v>
      </c>
      <c r="C61" s="12">
        <v>81998.58</v>
      </c>
      <c r="D61" s="12">
        <v>0</v>
      </c>
      <c r="E61" s="12">
        <v>0</v>
      </c>
      <c r="F61" s="12">
        <v>24993.58</v>
      </c>
      <c r="G61" s="11">
        <v>0</v>
      </c>
      <c r="H61" s="13">
        <v>0</v>
      </c>
      <c r="I61" s="13">
        <v>14878.62</v>
      </c>
      <c r="J61" s="13">
        <v>42126</v>
      </c>
      <c r="K61" s="13">
        <v>0</v>
      </c>
      <c r="L61" s="13">
        <v>0</v>
      </c>
      <c r="M61" s="13">
        <v>0</v>
      </c>
      <c r="N61" s="65">
        <f t="shared" si="8"/>
        <v>81998.200000000012</v>
      </c>
    </row>
    <row r="62" spans="1:14" ht="15.75" x14ac:dyDescent="0.25">
      <c r="A62" s="100" t="s">
        <v>51</v>
      </c>
      <c r="B62" s="12">
        <v>0</v>
      </c>
      <c r="C62" s="12">
        <v>2370837.59</v>
      </c>
      <c r="D62" s="12">
        <v>0</v>
      </c>
      <c r="E62" s="11">
        <v>232965</v>
      </c>
      <c r="F62" s="11">
        <v>94808.28</v>
      </c>
      <c r="G62" s="11">
        <v>0</v>
      </c>
      <c r="H62" s="13">
        <v>0</v>
      </c>
      <c r="I62" s="13">
        <v>1351363.59</v>
      </c>
      <c r="J62" s="13">
        <v>22224.7</v>
      </c>
      <c r="K62" s="13">
        <v>0</v>
      </c>
      <c r="L62" s="13">
        <v>44994.97</v>
      </c>
      <c r="M62" s="13">
        <v>0</v>
      </c>
      <c r="N62" s="65">
        <f t="shared" si="8"/>
        <v>1746356.54</v>
      </c>
    </row>
    <row r="63" spans="1:14" ht="15.75" x14ac:dyDescent="0.25">
      <c r="A63" s="100" t="s">
        <v>52</v>
      </c>
      <c r="B63" s="12">
        <v>0</v>
      </c>
      <c r="C63" s="12">
        <v>60000</v>
      </c>
      <c r="D63" s="12">
        <v>0</v>
      </c>
      <c r="E63" s="12">
        <v>0</v>
      </c>
      <c r="F63" s="12">
        <v>0</v>
      </c>
      <c r="G63" s="11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65">
        <f t="shared" si="8"/>
        <v>0</v>
      </c>
    </row>
    <row r="64" spans="1:14" ht="15.75" x14ac:dyDescent="0.25">
      <c r="A64" s="100" t="s">
        <v>53</v>
      </c>
      <c r="B64" s="12">
        <v>0</v>
      </c>
      <c r="C64" s="12" t="e">
        <f>+#REF!</f>
        <v>#REF!</v>
      </c>
      <c r="D64" s="12">
        <v>0</v>
      </c>
      <c r="E64" s="12">
        <v>0</v>
      </c>
      <c r="F64" s="12">
        <v>0</v>
      </c>
      <c r="G64" s="11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65">
        <f t="shared" si="8"/>
        <v>0</v>
      </c>
    </row>
    <row r="65" spans="1:14" ht="15.75" x14ac:dyDescent="0.25">
      <c r="A65" s="100" t="s">
        <v>54</v>
      </c>
      <c r="B65" s="12">
        <v>0</v>
      </c>
      <c r="C65" s="12">
        <v>254100</v>
      </c>
      <c r="D65" s="12">
        <v>0</v>
      </c>
      <c r="E65" s="12">
        <v>0</v>
      </c>
      <c r="F65" s="12">
        <v>0</v>
      </c>
      <c r="G65" s="11">
        <v>0</v>
      </c>
      <c r="H65" s="13">
        <v>0</v>
      </c>
      <c r="I65" s="13">
        <v>0</v>
      </c>
      <c r="J65" s="13">
        <v>0</v>
      </c>
      <c r="K65" s="13">
        <v>0</v>
      </c>
      <c r="L65" s="13">
        <v>254100</v>
      </c>
      <c r="M65" s="13">
        <v>0</v>
      </c>
      <c r="N65" s="65">
        <f t="shared" si="8"/>
        <v>254100</v>
      </c>
    </row>
    <row r="66" spans="1:14" ht="18.75" customHeight="1" thickBot="1" x14ac:dyDescent="0.3">
      <c r="A66" s="101" t="s">
        <v>55</v>
      </c>
      <c r="B66" s="16">
        <v>0</v>
      </c>
      <c r="C66" s="12">
        <v>418900</v>
      </c>
      <c r="D66" s="16">
        <v>0</v>
      </c>
      <c r="E66" s="16">
        <v>0</v>
      </c>
      <c r="F66" s="16">
        <v>401790</v>
      </c>
      <c r="G66" s="102">
        <v>0</v>
      </c>
      <c r="H66" s="103">
        <v>0</v>
      </c>
      <c r="I66" s="103">
        <v>17110</v>
      </c>
      <c r="J66" s="103">
        <v>0</v>
      </c>
      <c r="K66" s="103">
        <v>0</v>
      </c>
      <c r="L66" s="103">
        <v>0</v>
      </c>
      <c r="M66" s="14">
        <v>0</v>
      </c>
      <c r="N66" s="65">
        <f t="shared" si="8"/>
        <v>418900</v>
      </c>
    </row>
    <row r="67" spans="1:14" ht="16.5" thickBot="1" x14ac:dyDescent="0.3">
      <c r="A67" s="28" t="s">
        <v>93</v>
      </c>
      <c r="B67" s="29">
        <f t="shared" ref="B67:C67" si="16">+B15+B21+B31+B57</f>
        <v>707103172</v>
      </c>
      <c r="C67" s="30" t="e">
        <f t="shared" si="16"/>
        <v>#REF!</v>
      </c>
      <c r="D67" s="30">
        <f>+D15+D21+D31+D57</f>
        <v>47520018.649999999</v>
      </c>
      <c r="E67" s="30">
        <f t="shared" ref="E67:M67" si="17">+E15+E21+E31+E41+E49+E57</f>
        <v>48994651.360000007</v>
      </c>
      <c r="F67" s="30">
        <f t="shared" si="17"/>
        <v>53533407.859999999</v>
      </c>
      <c r="G67" s="30">
        <f t="shared" si="17"/>
        <v>50900883.500000007</v>
      </c>
      <c r="H67" s="30">
        <f t="shared" si="17"/>
        <v>54451927.530000001</v>
      </c>
      <c r="I67" s="30">
        <f t="shared" si="17"/>
        <v>90170767.200000033</v>
      </c>
      <c r="J67" s="30">
        <f t="shared" si="17"/>
        <v>57712530.459999993</v>
      </c>
      <c r="K67" s="30">
        <f t="shared" si="17"/>
        <v>51966492.130000003</v>
      </c>
      <c r="L67" s="30">
        <f t="shared" si="17"/>
        <v>54947856.729999997</v>
      </c>
      <c r="M67" s="30">
        <f t="shared" si="17"/>
        <v>53344844.319999993</v>
      </c>
      <c r="N67" s="114">
        <f>+D67+E67+F67+G67+H67+I67+J67+K67</f>
        <v>455250678.69</v>
      </c>
    </row>
    <row r="68" spans="1:14" ht="15.75" x14ac:dyDescent="0.25">
      <c r="A68" s="118" t="s">
        <v>57</v>
      </c>
      <c r="B68" s="119">
        <f>+B69+B70+B71+B72</f>
        <v>0</v>
      </c>
      <c r="C68" s="119">
        <f t="shared" ref="C68:N68" si="18">+C69+C70+C71+C72</f>
        <v>0</v>
      </c>
      <c r="D68" s="119">
        <f t="shared" si="18"/>
        <v>0</v>
      </c>
      <c r="E68" s="119">
        <f t="shared" si="18"/>
        <v>0</v>
      </c>
      <c r="F68" s="119">
        <f t="shared" si="18"/>
        <v>0</v>
      </c>
      <c r="G68" s="119">
        <f t="shared" si="18"/>
        <v>0</v>
      </c>
      <c r="H68" s="119">
        <f t="shared" si="18"/>
        <v>0</v>
      </c>
      <c r="I68" s="119">
        <f t="shared" si="18"/>
        <v>0</v>
      </c>
      <c r="J68" s="119">
        <f t="shared" si="18"/>
        <v>0</v>
      </c>
      <c r="K68" s="119">
        <f t="shared" si="18"/>
        <v>0</v>
      </c>
      <c r="L68" s="119">
        <f t="shared" si="18"/>
        <v>0</v>
      </c>
      <c r="M68" s="119">
        <f t="shared" si="18"/>
        <v>0</v>
      </c>
      <c r="N68" s="120">
        <f t="shared" si="18"/>
        <v>0</v>
      </c>
    </row>
    <row r="69" spans="1:14" ht="15.75" x14ac:dyDescent="0.25">
      <c r="A69" s="105" t="s">
        <v>58</v>
      </c>
      <c r="B69" s="31">
        <v>0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65">
        <f t="shared" ref="N69:N72" si="19">+D69+E69+F69+G69+H69+I69+J69+K69+L69</f>
        <v>0</v>
      </c>
    </row>
    <row r="70" spans="1:14" ht="15.75" x14ac:dyDescent="0.25">
      <c r="A70" s="105" t="s">
        <v>59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65">
        <f t="shared" si="19"/>
        <v>0</v>
      </c>
    </row>
    <row r="71" spans="1:14" ht="18" customHeight="1" x14ac:dyDescent="0.25">
      <c r="A71" s="105" t="s">
        <v>60</v>
      </c>
      <c r="B71" s="31">
        <v>0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65">
        <f t="shared" si="19"/>
        <v>0</v>
      </c>
    </row>
    <row r="72" spans="1:14" ht="31.15" customHeight="1" x14ac:dyDescent="0.25">
      <c r="A72" s="93" t="s">
        <v>61</v>
      </c>
      <c r="B72" s="31">
        <v>0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65">
        <f t="shared" si="19"/>
        <v>0</v>
      </c>
    </row>
    <row r="73" spans="1:14" ht="15.75" x14ac:dyDescent="0.25">
      <c r="A73" s="94" t="s">
        <v>62</v>
      </c>
      <c r="B73" s="33">
        <f>+B74+B75</f>
        <v>0</v>
      </c>
      <c r="C73" s="33">
        <f t="shared" ref="C73:N73" si="20">+C74+C75</f>
        <v>0</v>
      </c>
      <c r="D73" s="34">
        <f t="shared" si="20"/>
        <v>0</v>
      </c>
      <c r="E73" s="35">
        <f t="shared" si="20"/>
        <v>0</v>
      </c>
      <c r="F73" s="35">
        <f t="shared" si="20"/>
        <v>0</v>
      </c>
      <c r="G73" s="35">
        <f t="shared" si="20"/>
        <v>0</v>
      </c>
      <c r="H73" s="35">
        <f t="shared" si="20"/>
        <v>0</v>
      </c>
      <c r="I73" s="35">
        <f t="shared" si="20"/>
        <v>0</v>
      </c>
      <c r="J73" s="35">
        <f t="shared" si="20"/>
        <v>0</v>
      </c>
      <c r="K73" s="35">
        <f t="shared" si="20"/>
        <v>0</v>
      </c>
      <c r="L73" s="35">
        <f t="shared" si="20"/>
        <v>0</v>
      </c>
      <c r="M73" s="35">
        <f t="shared" si="20"/>
        <v>0</v>
      </c>
      <c r="N73" s="36">
        <f t="shared" si="20"/>
        <v>0</v>
      </c>
    </row>
    <row r="74" spans="1:14" ht="15" customHeight="1" x14ac:dyDescent="0.25">
      <c r="A74" s="92" t="s">
        <v>63</v>
      </c>
      <c r="B74" s="32">
        <v>0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65">
        <f t="shared" ref="N74:N75" si="21">+D74+E74+F74+G74+H74+I74+J74+K74+L74</f>
        <v>0</v>
      </c>
    </row>
    <row r="75" spans="1:14" ht="15.75" customHeight="1" x14ac:dyDescent="0.25">
      <c r="A75" s="105" t="s">
        <v>64</v>
      </c>
      <c r="B75" s="31">
        <v>0</v>
      </c>
      <c r="C75" s="31">
        <v>0</v>
      </c>
      <c r="D75" s="31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65">
        <f t="shared" si="21"/>
        <v>0</v>
      </c>
    </row>
    <row r="76" spans="1:14" ht="14.25" customHeight="1" x14ac:dyDescent="0.25">
      <c r="A76" s="94" t="s">
        <v>65</v>
      </c>
      <c r="B76" s="36">
        <f>+B77+B78+B79</f>
        <v>0</v>
      </c>
      <c r="C76" s="37">
        <f t="shared" ref="C76:N76" si="22">+C77+C78+C79</f>
        <v>0</v>
      </c>
      <c r="D76" s="38">
        <f t="shared" si="22"/>
        <v>0</v>
      </c>
      <c r="E76" s="34">
        <f t="shared" si="22"/>
        <v>0</v>
      </c>
      <c r="F76" s="34">
        <f t="shared" si="22"/>
        <v>0</v>
      </c>
      <c r="G76" s="34">
        <f t="shared" si="22"/>
        <v>0</v>
      </c>
      <c r="H76" s="34">
        <f t="shared" si="22"/>
        <v>0</v>
      </c>
      <c r="I76" s="34">
        <f t="shared" si="22"/>
        <v>0</v>
      </c>
      <c r="J76" s="34">
        <f t="shared" si="22"/>
        <v>0</v>
      </c>
      <c r="K76" s="34">
        <f t="shared" si="22"/>
        <v>0</v>
      </c>
      <c r="L76" s="34">
        <f t="shared" si="22"/>
        <v>0</v>
      </c>
      <c r="M76" s="34">
        <f t="shared" si="22"/>
        <v>0</v>
      </c>
      <c r="N76" s="36">
        <f t="shared" si="22"/>
        <v>0</v>
      </c>
    </row>
    <row r="77" spans="1:14" ht="15" customHeight="1" x14ac:dyDescent="0.25">
      <c r="A77" s="92" t="s">
        <v>66</v>
      </c>
      <c r="B77" s="32">
        <v>0</v>
      </c>
      <c r="C77" s="32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65">
        <f t="shared" ref="N77:N79" si="23">+D77+E77+F77+G77+H77+I77+J77+K77+L77</f>
        <v>0</v>
      </c>
    </row>
    <row r="78" spans="1:14" ht="15.75" x14ac:dyDescent="0.25">
      <c r="A78" s="92" t="s">
        <v>67</v>
      </c>
      <c r="B78" s="31">
        <v>0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65">
        <f t="shared" si="23"/>
        <v>0</v>
      </c>
    </row>
    <row r="79" spans="1:14" ht="16.5" thickBot="1" x14ac:dyDescent="0.3">
      <c r="A79" s="95" t="s">
        <v>68</v>
      </c>
      <c r="B79" s="96">
        <v>0</v>
      </c>
      <c r="C79" s="96">
        <v>0</v>
      </c>
      <c r="D79" s="96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65">
        <f t="shared" si="23"/>
        <v>0</v>
      </c>
    </row>
    <row r="80" spans="1:14" ht="14.25" customHeight="1" thickBot="1" x14ac:dyDescent="0.3">
      <c r="A80" s="74" t="s">
        <v>56</v>
      </c>
      <c r="B80" s="75"/>
      <c r="C80" s="76"/>
      <c r="D80" s="39"/>
      <c r="E80" s="39"/>
      <c r="F80" s="39"/>
      <c r="G80" s="39"/>
      <c r="H80" s="39"/>
      <c r="I80" s="39"/>
      <c r="J80" s="64"/>
      <c r="K80" s="39"/>
      <c r="L80" s="39"/>
      <c r="M80" s="39"/>
      <c r="N80" s="115"/>
    </row>
    <row r="81" spans="1:14" ht="15.75" customHeight="1" x14ac:dyDescent="0.25">
      <c r="A81" s="79" t="s">
        <v>69</v>
      </c>
      <c r="B81" s="80">
        <f>+B82+B85+B88</f>
        <v>0</v>
      </c>
      <c r="C81" s="80">
        <f t="shared" ref="C81:N81" si="24">+C82+C85+C88</f>
        <v>0</v>
      </c>
      <c r="D81" s="80">
        <f t="shared" si="24"/>
        <v>0</v>
      </c>
      <c r="E81" s="80">
        <f t="shared" si="24"/>
        <v>0</v>
      </c>
      <c r="F81" s="80">
        <f t="shared" si="24"/>
        <v>0</v>
      </c>
      <c r="G81" s="80">
        <f t="shared" si="24"/>
        <v>0</v>
      </c>
      <c r="H81" s="80">
        <f t="shared" si="24"/>
        <v>0</v>
      </c>
      <c r="I81" s="80">
        <f t="shared" si="24"/>
        <v>0</v>
      </c>
      <c r="J81" s="80">
        <f t="shared" si="24"/>
        <v>0</v>
      </c>
      <c r="K81" s="80">
        <f t="shared" si="24"/>
        <v>0</v>
      </c>
      <c r="L81" s="80">
        <f t="shared" si="24"/>
        <v>0</v>
      </c>
      <c r="M81" s="80">
        <f t="shared" si="24"/>
        <v>0</v>
      </c>
      <c r="N81" s="81">
        <f t="shared" si="24"/>
        <v>0</v>
      </c>
    </row>
    <row r="82" spans="1:14" ht="15.75" customHeight="1" x14ac:dyDescent="0.25">
      <c r="A82" s="82" t="s">
        <v>70</v>
      </c>
      <c r="B82" s="40">
        <f>+B83+B84</f>
        <v>0</v>
      </c>
      <c r="C82" s="41">
        <f t="shared" ref="C82:N82" si="25">+C83+C84</f>
        <v>0</v>
      </c>
      <c r="D82" s="41">
        <f t="shared" si="25"/>
        <v>0</v>
      </c>
      <c r="E82" s="41">
        <f t="shared" si="25"/>
        <v>0</v>
      </c>
      <c r="F82" s="41">
        <f t="shared" si="25"/>
        <v>0</v>
      </c>
      <c r="G82" s="41">
        <f t="shared" si="25"/>
        <v>0</v>
      </c>
      <c r="H82" s="41">
        <f t="shared" si="25"/>
        <v>0</v>
      </c>
      <c r="I82" s="41">
        <f t="shared" si="25"/>
        <v>0</v>
      </c>
      <c r="J82" s="41">
        <f t="shared" si="25"/>
        <v>0</v>
      </c>
      <c r="K82" s="41">
        <f t="shared" si="25"/>
        <v>0</v>
      </c>
      <c r="L82" s="41">
        <f t="shared" si="25"/>
        <v>0</v>
      </c>
      <c r="M82" s="41">
        <f t="shared" si="25"/>
        <v>0</v>
      </c>
      <c r="N82" s="83">
        <f t="shared" si="25"/>
        <v>0</v>
      </c>
    </row>
    <row r="83" spans="1:14" ht="15.75" customHeight="1" x14ac:dyDescent="0.25">
      <c r="A83" s="84" t="s">
        <v>71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65">
        <f t="shared" ref="N83:N84" si="26">+D83+E83+F83+G83+H83+I83+J83+K83+L83</f>
        <v>0</v>
      </c>
    </row>
    <row r="84" spans="1:14" ht="15" customHeight="1" x14ac:dyDescent="0.25">
      <c r="A84" s="84" t="s">
        <v>72</v>
      </c>
      <c r="B84" s="44">
        <v>0</v>
      </c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65">
        <f t="shared" si="26"/>
        <v>0</v>
      </c>
    </row>
    <row r="85" spans="1:14" ht="15.75" customHeight="1" x14ac:dyDescent="0.25">
      <c r="A85" s="82" t="s">
        <v>73</v>
      </c>
      <c r="B85" s="40">
        <f>+B86+B87</f>
        <v>0</v>
      </c>
      <c r="C85" s="45">
        <f t="shared" ref="C85:N85" si="27">+C86+C87</f>
        <v>0</v>
      </c>
      <c r="D85" s="45">
        <f t="shared" si="27"/>
        <v>0</v>
      </c>
      <c r="E85" s="40">
        <f t="shared" si="27"/>
        <v>0</v>
      </c>
      <c r="F85" s="40">
        <f t="shared" si="27"/>
        <v>0</v>
      </c>
      <c r="G85" s="40">
        <f t="shared" si="27"/>
        <v>0</v>
      </c>
      <c r="H85" s="40">
        <f t="shared" si="27"/>
        <v>0</v>
      </c>
      <c r="I85" s="40">
        <f t="shared" si="27"/>
        <v>0</v>
      </c>
      <c r="J85" s="40">
        <f t="shared" si="27"/>
        <v>0</v>
      </c>
      <c r="K85" s="40">
        <f t="shared" si="27"/>
        <v>0</v>
      </c>
      <c r="L85" s="40">
        <f t="shared" si="27"/>
        <v>0</v>
      </c>
      <c r="M85" s="40">
        <f t="shared" si="27"/>
        <v>0</v>
      </c>
      <c r="N85" s="48">
        <f t="shared" si="27"/>
        <v>0</v>
      </c>
    </row>
    <row r="86" spans="1:14" ht="16.899999999999999" customHeight="1" x14ac:dyDescent="0.25">
      <c r="A86" s="84" t="s">
        <v>74</v>
      </c>
      <c r="B86" s="42">
        <v>0</v>
      </c>
      <c r="C86" s="43">
        <v>0</v>
      </c>
      <c r="D86" s="43">
        <v>0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65">
        <f t="shared" ref="N86:N87" si="28">+D86+E86+F86+G86+H86+I86+J86+K86+L86</f>
        <v>0</v>
      </c>
    </row>
    <row r="87" spans="1:14" ht="13.9" customHeight="1" x14ac:dyDescent="0.25">
      <c r="A87" s="84" t="s">
        <v>75</v>
      </c>
      <c r="B87" s="46">
        <v>0</v>
      </c>
      <c r="C87" s="46">
        <v>0</v>
      </c>
      <c r="D87" s="46">
        <v>0</v>
      </c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65">
        <f t="shared" si="28"/>
        <v>0</v>
      </c>
    </row>
    <row r="88" spans="1:14" ht="14.45" customHeight="1" x14ac:dyDescent="0.25">
      <c r="A88" s="85" t="s">
        <v>76</v>
      </c>
      <c r="B88" s="40">
        <f>+B89</f>
        <v>0</v>
      </c>
      <c r="C88" s="40">
        <f t="shared" ref="C88:N88" si="29">+C89</f>
        <v>0</v>
      </c>
      <c r="D88" s="40">
        <f t="shared" si="29"/>
        <v>0</v>
      </c>
      <c r="E88" s="40">
        <f t="shared" si="29"/>
        <v>0</v>
      </c>
      <c r="F88" s="40">
        <f t="shared" si="29"/>
        <v>0</v>
      </c>
      <c r="G88" s="40">
        <f t="shared" si="29"/>
        <v>0</v>
      </c>
      <c r="H88" s="40">
        <f t="shared" si="29"/>
        <v>0</v>
      </c>
      <c r="I88" s="40">
        <f t="shared" si="29"/>
        <v>0</v>
      </c>
      <c r="J88" s="40">
        <f t="shared" si="29"/>
        <v>0</v>
      </c>
      <c r="K88" s="40">
        <f t="shared" si="29"/>
        <v>0</v>
      </c>
      <c r="L88" s="40">
        <f t="shared" si="29"/>
        <v>0</v>
      </c>
      <c r="M88" s="40">
        <f t="shared" si="29"/>
        <v>0</v>
      </c>
      <c r="N88" s="83">
        <f t="shared" si="29"/>
        <v>0</v>
      </c>
    </row>
    <row r="89" spans="1:14" ht="13.9" customHeight="1" x14ac:dyDescent="0.25">
      <c r="A89" s="86" t="s">
        <v>77</v>
      </c>
      <c r="B89" s="47">
        <v>0</v>
      </c>
      <c r="C89" s="47">
        <v>0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  <c r="M89" s="47">
        <v>0</v>
      </c>
      <c r="N89" s="65">
        <f t="shared" ref="N89" si="30">+D89+E89+F89+G89+H89+I89+J89+K89+L89</f>
        <v>0</v>
      </c>
    </row>
    <row r="90" spans="1:14" ht="16.149999999999999" customHeight="1" thickBot="1" x14ac:dyDescent="0.3">
      <c r="A90" s="87" t="s">
        <v>78</v>
      </c>
      <c r="B90" s="88">
        <f>+B81</f>
        <v>0</v>
      </c>
      <c r="C90" s="89">
        <f t="shared" ref="C90:N90" si="31">+C81</f>
        <v>0</v>
      </c>
      <c r="D90" s="88">
        <f t="shared" si="31"/>
        <v>0</v>
      </c>
      <c r="E90" s="90">
        <f t="shared" si="31"/>
        <v>0</v>
      </c>
      <c r="F90" s="90">
        <f t="shared" si="31"/>
        <v>0</v>
      </c>
      <c r="G90" s="90">
        <f t="shared" si="31"/>
        <v>0</v>
      </c>
      <c r="H90" s="90">
        <f t="shared" si="31"/>
        <v>0</v>
      </c>
      <c r="I90" s="90">
        <f t="shared" si="31"/>
        <v>0</v>
      </c>
      <c r="J90" s="90">
        <f t="shared" si="31"/>
        <v>0</v>
      </c>
      <c r="K90" s="90">
        <f t="shared" si="31"/>
        <v>0</v>
      </c>
      <c r="L90" s="90">
        <f t="shared" si="31"/>
        <v>0</v>
      </c>
      <c r="M90" s="90">
        <f t="shared" si="31"/>
        <v>0</v>
      </c>
      <c r="N90" s="91">
        <f t="shared" si="31"/>
        <v>0</v>
      </c>
    </row>
    <row r="91" spans="1:14" ht="15" customHeight="1" thickBot="1" x14ac:dyDescent="0.3">
      <c r="A91" s="77" t="s">
        <v>79</v>
      </c>
      <c r="B91" s="49">
        <f t="shared" ref="B91" si="32">B67</f>
        <v>707103172</v>
      </c>
      <c r="C91" s="49" t="e">
        <f>C67</f>
        <v>#REF!</v>
      </c>
      <c r="D91" s="78">
        <f>D67</f>
        <v>47520018.649999999</v>
      </c>
      <c r="E91" s="78">
        <f>+E67</f>
        <v>48994651.360000007</v>
      </c>
      <c r="F91" s="78">
        <f t="shared" ref="F91:M91" si="33">+F67</f>
        <v>53533407.859999999</v>
      </c>
      <c r="G91" s="78">
        <f t="shared" si="33"/>
        <v>50900883.500000007</v>
      </c>
      <c r="H91" s="78">
        <f t="shared" si="33"/>
        <v>54451927.530000001</v>
      </c>
      <c r="I91" s="78">
        <f t="shared" si="33"/>
        <v>90170767.200000033</v>
      </c>
      <c r="J91" s="78">
        <f t="shared" si="33"/>
        <v>57712530.459999993</v>
      </c>
      <c r="K91" s="78">
        <f t="shared" si="33"/>
        <v>51966492.130000003</v>
      </c>
      <c r="L91" s="78">
        <f t="shared" si="33"/>
        <v>54947856.729999997</v>
      </c>
      <c r="M91" s="78">
        <f t="shared" si="33"/>
        <v>53344844.319999993</v>
      </c>
      <c r="N91" s="116">
        <f t="shared" ref="N91" si="34">+N67</f>
        <v>455250678.69</v>
      </c>
    </row>
    <row r="92" spans="1:14" ht="15.75" customHeight="1" x14ac:dyDescent="0.25">
      <c r="A92" s="50" t="s">
        <v>94</v>
      </c>
      <c r="B92" s="4"/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  <c r="N92" s="2"/>
    </row>
    <row r="93" spans="1:14" ht="12.75" customHeight="1" x14ac:dyDescent="0.25">
      <c r="A93" s="50" t="s">
        <v>104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2"/>
    </row>
    <row r="94" spans="1:14" ht="15.75" x14ac:dyDescent="0.25">
      <c r="A94" s="50" t="s">
        <v>105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2"/>
    </row>
    <row r="95" spans="1:14" ht="15.75" x14ac:dyDescent="0.25">
      <c r="A95" s="51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2"/>
    </row>
    <row r="96" spans="1:14" ht="15.75" x14ac:dyDescent="0.25">
      <c r="A96" s="51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2"/>
    </row>
    <row r="97" spans="1:14" ht="15.75" x14ac:dyDescent="0.25">
      <c r="A97" s="51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2"/>
    </row>
    <row r="98" spans="1:14" ht="15.75" x14ac:dyDescent="0.25">
      <c r="A98" s="5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2"/>
    </row>
    <row r="99" spans="1:14" ht="15.75" x14ac:dyDescent="0.25">
      <c r="A99" s="51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2"/>
    </row>
    <row r="100" spans="1:14" ht="15.75" x14ac:dyDescent="0.25">
      <c r="A100" s="51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2"/>
    </row>
    <row r="101" spans="1:14" ht="7.5" customHeight="1" x14ac:dyDescent="0.25">
      <c r="A101" s="52"/>
      <c r="B101" s="53"/>
      <c r="C101" s="5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2"/>
    </row>
    <row r="102" spans="1:14" ht="4.5" customHeight="1" x14ac:dyDescent="0.25">
      <c r="B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ht="20.25" customHeight="1" x14ac:dyDescent="0.25">
      <c r="A103" t="s">
        <v>95</v>
      </c>
      <c r="B103" t="s">
        <v>102</v>
      </c>
      <c r="N103" s="2"/>
    </row>
    <row r="104" spans="1:14" x14ac:dyDescent="0.25">
      <c r="A104" s="54" t="s">
        <v>96</v>
      </c>
      <c r="B104" s="55" t="s">
        <v>101</v>
      </c>
      <c r="C104" s="55"/>
      <c r="D104" s="55"/>
      <c r="N104" s="2"/>
    </row>
    <row r="105" spans="1:14" ht="15.75" x14ac:dyDescent="0.25">
      <c r="A105" s="56" t="s">
        <v>97</v>
      </c>
      <c r="B105" t="s">
        <v>103</v>
      </c>
      <c r="E105" s="57"/>
      <c r="F105" s="57"/>
      <c r="G105" s="57"/>
      <c r="H105" s="57"/>
      <c r="I105" s="57"/>
      <c r="J105" s="57"/>
      <c r="K105" s="57"/>
      <c r="L105" s="57"/>
      <c r="M105" s="57"/>
      <c r="N105" s="2"/>
    </row>
    <row r="108" spans="1:14" x14ac:dyDescent="0.25">
      <c r="B108" s="2"/>
      <c r="N108" s="2"/>
    </row>
    <row r="109" spans="1:14" x14ac:dyDescent="0.25">
      <c r="N109" s="2"/>
    </row>
    <row r="110" spans="1:14" x14ac:dyDescent="0.25">
      <c r="E110" s="58"/>
      <c r="F110" s="58"/>
      <c r="G110" s="58"/>
      <c r="H110" s="58"/>
      <c r="I110" s="58"/>
      <c r="J110" s="58"/>
      <c r="K110" s="58"/>
      <c r="L110" s="58"/>
      <c r="M110" s="58"/>
      <c r="N110" s="2"/>
    </row>
    <row r="111" spans="1:14" ht="15" customHeight="1" x14ac:dyDescent="0.25">
      <c r="E111" s="59"/>
      <c r="F111" s="59"/>
      <c r="G111" s="59"/>
      <c r="H111" s="59"/>
      <c r="I111" s="59"/>
      <c r="J111" s="59"/>
      <c r="K111" s="59"/>
      <c r="L111" s="59"/>
      <c r="M111" s="59"/>
      <c r="N111" s="2"/>
    </row>
    <row r="112" spans="1:14" x14ac:dyDescent="0.25"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2"/>
    </row>
    <row r="113" spans="2:14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2:14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2:14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2:14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2:14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</sheetData>
  <mergeCells count="11">
    <mergeCell ref="A9:N9"/>
    <mergeCell ref="D1:D3"/>
    <mergeCell ref="A5:N5"/>
    <mergeCell ref="A6:N6"/>
    <mergeCell ref="A7:N7"/>
    <mergeCell ref="A8:N8"/>
    <mergeCell ref="A10:N10"/>
    <mergeCell ref="A12:A13"/>
    <mergeCell ref="B12:B13"/>
    <mergeCell ref="C12:C13"/>
    <mergeCell ref="D12:N12"/>
  </mergeCells>
  <phoneticPr fontId="10" type="noConversion"/>
  <printOptions horizontalCentered="1"/>
  <pageMargins left="0" right="0" top="0" bottom="0" header="0.31496062992125984" footer="0.31496062992125984"/>
  <pageSetup scale="50" orientation="landscape" r:id="rId1"/>
  <ignoredErrors>
    <ignoredError sqref="N21 N31 N41 N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Emiliana Ramírez Sánchez</cp:lastModifiedBy>
  <cp:lastPrinted>2025-10-01T17:44:49Z</cp:lastPrinted>
  <dcterms:created xsi:type="dcterms:W3CDTF">2025-08-01T15:43:29Z</dcterms:created>
  <dcterms:modified xsi:type="dcterms:W3CDTF">2025-11-14T15:41:02Z</dcterms:modified>
</cp:coreProperties>
</file>