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22-Ejecucion de presupuesto\6-2025\12-Diciembre\"/>
    </mc:Choice>
  </mc:AlternateContent>
  <xr:revisionPtr revIDLastSave="0" documentId="8_{EF7682F6-785D-4D74-9176-80300AF452FA}" xr6:coauthVersionLast="47" xr6:coauthVersionMax="47" xr10:uidLastSave="{00000000-0000-0000-0000-000000000000}"/>
  <bookViews>
    <workbookView xWindow="-120" yWindow="-120" windowWidth="29040" windowHeight="15720" xr2:uid="{08B8D7EC-0300-441B-8627-FB645712FF06}"/>
  </bookViews>
  <sheets>
    <sheet name="Ejecucion Presupuestaria Di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 s="1"/>
  <c r="C15" i="1"/>
  <c r="C14" i="1" s="1"/>
  <c r="D15" i="1"/>
  <c r="D14" i="1" s="1"/>
  <c r="E15" i="1"/>
  <c r="E14" i="1" s="1"/>
  <c r="F15" i="1"/>
  <c r="F14" i="1" s="1"/>
  <c r="G15" i="1"/>
  <c r="H15" i="1"/>
  <c r="I15" i="1"/>
  <c r="J15" i="1"/>
  <c r="K15" i="1"/>
  <c r="L15" i="1"/>
  <c r="M15" i="1"/>
  <c r="N15" i="1"/>
  <c r="O15" i="1"/>
  <c r="P16" i="1"/>
  <c r="P17" i="1"/>
  <c r="P18" i="1"/>
  <c r="P19" i="1"/>
  <c r="P20" i="1"/>
  <c r="B21" i="1"/>
  <c r="C21" i="1"/>
  <c r="D21" i="1"/>
  <c r="P21" i="1" s="1"/>
  <c r="E21" i="1"/>
  <c r="F21" i="1"/>
  <c r="G21" i="1"/>
  <c r="H21" i="1"/>
  <c r="I21" i="1"/>
  <c r="J21" i="1"/>
  <c r="K21" i="1"/>
  <c r="L21" i="1"/>
  <c r="M21" i="1"/>
  <c r="N21" i="1"/>
  <c r="O21" i="1"/>
  <c r="P22" i="1"/>
  <c r="P23" i="1"/>
  <c r="P24" i="1"/>
  <c r="P25" i="1"/>
  <c r="P26" i="1"/>
  <c r="P27" i="1"/>
  <c r="P28" i="1"/>
  <c r="P29" i="1"/>
  <c r="P30" i="1"/>
  <c r="B31" i="1"/>
  <c r="C31" i="1"/>
  <c r="D31" i="1"/>
  <c r="E31" i="1"/>
  <c r="F31" i="1"/>
  <c r="G31" i="1"/>
  <c r="G14" i="1" s="1"/>
  <c r="H31" i="1"/>
  <c r="I31" i="1"/>
  <c r="J31" i="1"/>
  <c r="K31" i="1"/>
  <c r="K14" i="1" s="1"/>
  <c r="L31" i="1"/>
  <c r="L14" i="1" s="1"/>
  <c r="M31" i="1"/>
  <c r="N31" i="1"/>
  <c r="O31" i="1"/>
  <c r="P31" i="1"/>
  <c r="P32" i="1"/>
  <c r="P33" i="1"/>
  <c r="P34" i="1"/>
  <c r="P35" i="1"/>
  <c r="P36" i="1"/>
  <c r="P37" i="1"/>
  <c r="P38" i="1"/>
  <c r="P39" i="1"/>
  <c r="P40" i="1"/>
  <c r="B41" i="1"/>
  <c r="D41" i="1"/>
  <c r="E41" i="1"/>
  <c r="F41" i="1"/>
  <c r="G41" i="1"/>
  <c r="H41" i="1"/>
  <c r="H14" i="1" s="1"/>
  <c r="I41" i="1"/>
  <c r="J41" i="1"/>
  <c r="J14" i="1" s="1"/>
  <c r="K41" i="1"/>
  <c r="L41" i="1"/>
  <c r="M41" i="1"/>
  <c r="N41" i="1"/>
  <c r="O41" i="1"/>
  <c r="O14" i="1" s="1"/>
  <c r="P41" i="1"/>
  <c r="C42" i="1"/>
  <c r="C41" i="1" s="1"/>
  <c r="P42" i="1"/>
  <c r="C43" i="1"/>
  <c r="P43" i="1"/>
  <c r="C44" i="1"/>
  <c r="P44" i="1"/>
  <c r="C45" i="1"/>
  <c r="P45" i="1"/>
  <c r="C46" i="1"/>
  <c r="P46" i="1"/>
  <c r="C47" i="1"/>
  <c r="P47" i="1"/>
  <c r="C48" i="1"/>
  <c r="P48" i="1"/>
  <c r="B49" i="1"/>
  <c r="D49" i="1"/>
  <c r="P49" i="1" s="1"/>
  <c r="E49" i="1"/>
  <c r="F49" i="1"/>
  <c r="G49" i="1"/>
  <c r="G67" i="1" s="1"/>
  <c r="G91" i="1" s="1"/>
  <c r="H49" i="1"/>
  <c r="I49" i="1"/>
  <c r="I14" i="1" s="1"/>
  <c r="J49" i="1"/>
  <c r="K49" i="1"/>
  <c r="L49" i="1"/>
  <c r="M49" i="1"/>
  <c r="N49" i="1"/>
  <c r="O49" i="1"/>
  <c r="C50" i="1"/>
  <c r="P50" i="1"/>
  <c r="C51" i="1"/>
  <c r="P51" i="1"/>
  <c r="C52" i="1"/>
  <c r="P52" i="1"/>
  <c r="C53" i="1"/>
  <c r="C49" i="1" s="1"/>
  <c r="P53" i="1"/>
  <c r="C54" i="1"/>
  <c r="P54" i="1"/>
  <c r="C55" i="1"/>
  <c r="P55" i="1"/>
  <c r="C56" i="1"/>
  <c r="P56" i="1"/>
  <c r="B57" i="1"/>
  <c r="C57" i="1"/>
  <c r="E57" i="1"/>
  <c r="F57" i="1"/>
  <c r="G57" i="1"/>
  <c r="H57" i="1"/>
  <c r="I57" i="1"/>
  <c r="P57" i="1" s="1"/>
  <c r="J57" i="1"/>
  <c r="K57" i="1"/>
  <c r="L57" i="1"/>
  <c r="M57" i="1"/>
  <c r="M14" i="1" s="1"/>
  <c r="N57" i="1"/>
  <c r="N14" i="1" s="1"/>
  <c r="O57" i="1"/>
  <c r="P58" i="1"/>
  <c r="P59" i="1"/>
  <c r="P60" i="1"/>
  <c r="P61" i="1"/>
  <c r="P62" i="1"/>
  <c r="P63" i="1"/>
  <c r="P64" i="1"/>
  <c r="P65" i="1"/>
  <c r="P66" i="1"/>
  <c r="J67" i="1"/>
  <c r="J91" i="1" s="1"/>
  <c r="K67" i="1"/>
  <c r="K91" i="1" s="1"/>
  <c r="M67" i="1"/>
  <c r="M91" i="1" s="1"/>
  <c r="N67" i="1"/>
  <c r="N91" i="1" s="1"/>
  <c r="O67" i="1"/>
  <c r="O91" i="1" s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9" i="1"/>
  <c r="P70" i="1"/>
  <c r="P71" i="1"/>
  <c r="P68" i="1" s="1"/>
  <c r="P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4" i="1"/>
  <c r="P73" i="1" s="1"/>
  <c r="P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7" i="1"/>
  <c r="P78" i="1"/>
  <c r="P79" i="1"/>
  <c r="P76" i="1" s="1"/>
  <c r="B81" i="1"/>
  <c r="D81" i="1"/>
  <c r="D90" i="1" s="1"/>
  <c r="E81" i="1"/>
  <c r="E90" i="1" s="1"/>
  <c r="F81" i="1"/>
  <c r="F90" i="1" s="1"/>
  <c r="G81" i="1"/>
  <c r="G90" i="1" s="1"/>
  <c r="H81" i="1"/>
  <c r="H90" i="1" s="1"/>
  <c r="B82" i="1"/>
  <c r="C82" i="1"/>
  <c r="C81" i="1" s="1"/>
  <c r="C90" i="1" s="1"/>
  <c r="D82" i="1"/>
  <c r="E82" i="1"/>
  <c r="F82" i="1"/>
  <c r="G82" i="1"/>
  <c r="H82" i="1"/>
  <c r="I82" i="1"/>
  <c r="I81" i="1" s="1"/>
  <c r="I90" i="1" s="1"/>
  <c r="J82" i="1"/>
  <c r="J81" i="1" s="1"/>
  <c r="J90" i="1" s="1"/>
  <c r="K82" i="1"/>
  <c r="K81" i="1" s="1"/>
  <c r="K90" i="1" s="1"/>
  <c r="L82" i="1"/>
  <c r="L81" i="1" s="1"/>
  <c r="L90" i="1" s="1"/>
  <c r="M82" i="1"/>
  <c r="M81" i="1" s="1"/>
  <c r="M90" i="1" s="1"/>
  <c r="N82" i="1"/>
  <c r="O82" i="1"/>
  <c r="P83" i="1"/>
  <c r="P82" i="1" s="1"/>
  <c r="P81" i="1" s="1"/>
  <c r="P90" i="1" s="1"/>
  <c r="P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N81" i="1" s="1"/>
  <c r="N90" i="1" s="1"/>
  <c r="O85" i="1"/>
  <c r="O81" i="1" s="1"/>
  <c r="O90" i="1" s="1"/>
  <c r="P85" i="1"/>
  <c r="P86" i="1"/>
  <c r="P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9" i="1"/>
  <c r="P88" i="1" s="1"/>
  <c r="B90" i="1"/>
  <c r="P14" i="1" l="1"/>
  <c r="L67" i="1"/>
  <c r="L91" i="1" s="1"/>
  <c r="I67" i="1"/>
  <c r="I91" i="1" s="1"/>
  <c r="H67" i="1"/>
  <c r="H91" i="1" s="1"/>
  <c r="P15" i="1"/>
  <c r="F67" i="1"/>
  <c r="F91" i="1" s="1"/>
  <c r="E67" i="1"/>
  <c r="E91" i="1" s="1"/>
  <c r="D67" i="1"/>
  <c r="C67" i="1"/>
  <c r="C91" i="1" s="1"/>
  <c r="B67" i="1"/>
  <c r="B91" i="1" s="1"/>
  <c r="P67" i="1" l="1"/>
  <c r="P91" i="1" s="1"/>
  <c r="D91" i="1"/>
</calcChain>
</file>

<file path=xl/sharedStrings.xml><?xml version="1.0" encoding="utf-8"?>
<sst xmlns="http://schemas.openxmlformats.org/spreadsheetml/2006/main" count="113" uniqueCount="113">
  <si>
    <t xml:space="preserve">          Encargada Departamento de Presupuesto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</si>
  <si>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</si>
  <si>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Auxiliar Departamneto de Presupuesto</t>
  </si>
  <si>
    <t xml:space="preserve">              VIRGINIA VERUSKA D`OLEO CABRERA 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</si>
  <si>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</si>
  <si>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ALICIA RODRIGUEZ VILLAR</t>
  </si>
  <si>
    <t xml:space="preserve">  REVISADO  POR: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</si>
  <si>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</si>
  <si>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ELABORADO POR:</t>
  </si>
  <si>
    <t>Fecha de imputación: hasta el 31 de diciembre  2025</t>
  </si>
  <si>
    <t>Fecha de registro: el 1 de diciembre  de 2025</t>
  </si>
  <si>
    <t>Fuente: Sistema Integrado de Gestion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</si>
  <si>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</si>
  <si>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</si>
  <si>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</si>
  <si>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</si>
  <si>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</si>
  <si>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</si>
  <si>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</si>
  <si>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</si>
  <si>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</si>
  <si>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</si>
  <si>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</si>
  <si>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</si>
  <si>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</si>
  <si>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</si>
  <si>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</si>
  <si>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</si>
  <si>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</si>
  <si>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</si>
  <si>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</si>
  <si>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</si>
  <si>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</si>
  <si>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</si>
  <si>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</si>
  <si>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</si>
  <si>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Total general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</si>
  <si>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</si>
  <si>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</si>
  <si>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</si>
  <si>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</si>
  <si>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</si>
  <si>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</si>
  <si>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</si>
  <si>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</si>
  <si>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</si>
  <si>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</si>
  <si>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</si>
  <si>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</si>
  <si>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</si>
  <si>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</si>
  <si>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</si>
  <si>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</si>
  <si>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</si>
  <si>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</si>
  <si>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</si>
  <si>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</si>
  <si>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</si>
  <si>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</si>
  <si>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</si>
  <si>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</si>
  <si>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</si>
  <si>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</si>
  <si>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</si>
  <si>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</si>
  <si>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</si>
  <si>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</si>
  <si>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</si>
  <si>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</si>
  <si>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</si>
  <si>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</si>
  <si>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</si>
  <si>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</si>
  <si>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</si>
  <si>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</si>
  <si>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INSTAL.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</si>
  <si>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</si>
  <si>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</si>
  <si>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</si>
  <si>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</si>
  <si>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</si>
  <si>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</si>
  <si>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</si>
  <si>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</si>
  <si>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</si>
  <si>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</si>
  <si>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</si>
  <si>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</si>
  <si>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</si>
  <si>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</si>
  <si>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</si>
  <si>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</si>
  <si>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</si>
  <si>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</si>
  <si>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</si>
  <si>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</si>
  <si>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</si>
  <si>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</si>
  <si>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</si>
  <si>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</si>
  <si>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</si>
  <si>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</si>
  <si>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</si>
  <si>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</si>
  <si>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</si>
  <si>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</si>
  <si>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</si>
  <si>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</si>
  <si>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>Ejecución de Gastos en etapa devengado</t>
  </si>
  <si>
    <t>DICIEMBRE 2025</t>
  </si>
  <si>
    <t>CAPITULO: 0216, UNIDAD EJECUTORA: 0005</t>
  </si>
  <si>
    <t>DIRECCIÓN GENERAL DE BELLAS ARTES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</si>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</sst>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5" fillId="0" borderId="0" xfId="1" applyNumberFormat="1" applyFont="1"/>
    <xf numFmtId="0" fontId="5" fillId="0" borderId="0" xfId="0" applyFont="1" applyAlignment="1">
      <alignment horizontal="left"/>
    </xf>
    <xf numFmtId="0" fontId="5" fillId="2" borderId="0" xfId="0" applyFont="1" applyFill="1"/>
    <xf numFmtId="4" fontId="7" fillId="3" borderId="1" xfId="2" applyNumberFormat="1" applyFont="1" applyFill="1" applyBorder="1"/>
    <xf numFmtId="4" fontId="7" fillId="3" borderId="2" xfId="2" applyNumberFormat="1" applyFont="1" applyFill="1" applyBorder="1"/>
    <xf numFmtId="4" fontId="7" fillId="3" borderId="3" xfId="2" applyNumberFormat="1" applyFont="1" applyFill="1" applyBorder="1"/>
    <xf numFmtId="0" fontId="7" fillId="3" borderId="4" xfId="0" applyFont="1" applyFill="1" applyBorder="1" applyAlignment="1">
      <alignment horizontal="left" vertical="center" wrapText="1"/>
    </xf>
    <xf numFmtId="2" fontId="6" fillId="4" borderId="5" xfId="2" applyNumberFormat="1" applyFont="1" applyFill="1" applyBorder="1" applyAlignment="1"/>
    <xf numFmtId="2" fontId="6" fillId="4" borderId="6" xfId="2" applyNumberFormat="1" applyFont="1" applyFill="1" applyBorder="1" applyAlignment="1"/>
    <xf numFmtId="2" fontId="6" fillId="4" borderId="7" xfId="2" applyNumberFormat="1" applyFont="1" applyFill="1" applyBorder="1" applyAlignment="1"/>
    <xf numFmtId="2" fontId="6" fillId="4" borderId="8" xfId="2" applyNumberFormat="1" applyFont="1" applyFill="1" applyBorder="1" applyAlignment="1"/>
    <xf numFmtId="2" fontId="6" fillId="4" borderId="9" xfId="2" applyNumberFormat="1" applyFont="1" applyFill="1" applyBorder="1" applyAlignment="1"/>
    <xf numFmtId="4" fontId="5" fillId="0" borderId="10" xfId="2" applyNumberFormat="1" applyFont="1" applyBorder="1"/>
    <xf numFmtId="2" fontId="5" fillId="4" borderId="11" xfId="2" applyNumberFormat="1" applyFont="1" applyFill="1" applyBorder="1" applyAlignment="1"/>
    <xf numFmtId="2" fontId="5" fillId="4" borderId="12" xfId="2" applyNumberFormat="1" applyFont="1" applyFill="1" applyBorder="1" applyAlignment="1"/>
    <xf numFmtId="0" fontId="5" fillId="0" borderId="13" xfId="0" applyFont="1" applyBorder="1" applyAlignment="1">
      <alignment horizontal="left" vertical="center" wrapText="1" indent="2"/>
    </xf>
    <xf numFmtId="2" fontId="6" fillId="4" borderId="10" xfId="2" applyNumberFormat="1" applyFont="1" applyFill="1" applyBorder="1" applyAlignment="1"/>
    <xf numFmtId="0" fontId="6" fillId="0" borderId="14" xfId="0" applyFont="1" applyBorder="1" applyAlignment="1">
      <alignment horizontal="left" vertical="center" wrapText="1"/>
    </xf>
    <xf numFmtId="2" fontId="5" fillId="4" borderId="15" xfId="2" applyNumberFormat="1" applyFont="1" applyFill="1" applyBorder="1" applyAlignment="1"/>
    <xf numFmtId="0" fontId="5" fillId="0" borderId="16" xfId="0" applyFont="1" applyBorder="1" applyAlignment="1">
      <alignment horizontal="left" vertical="center" wrapText="1" indent="2"/>
    </xf>
    <xf numFmtId="2" fontId="5" fillId="4" borderId="17" xfId="2" applyNumberFormat="1" applyFont="1" applyFill="1" applyBorder="1" applyAlignment="1"/>
    <xf numFmtId="2" fontId="5" fillId="4" borderId="10" xfId="2" applyNumberFormat="1" applyFont="1" applyFill="1" applyBorder="1" applyAlignment="1"/>
    <xf numFmtId="0" fontId="6" fillId="0" borderId="16" xfId="0" applyFont="1" applyBorder="1" applyAlignment="1">
      <alignment horizontal="left" vertical="center" wrapText="1"/>
    </xf>
    <xf numFmtId="2" fontId="5" fillId="4" borderId="18" xfId="2" applyNumberFormat="1" applyFont="1" applyFill="1" applyBorder="1" applyAlignment="1"/>
    <xf numFmtId="2" fontId="6" fillId="4" borderId="15" xfId="2" applyNumberFormat="1" applyFont="1" applyFill="1" applyBorder="1" applyAlignment="1"/>
    <xf numFmtId="2" fontId="6" fillId="4" borderId="19" xfId="2" applyNumberFormat="1" applyFont="1" applyFill="1" applyBorder="1" applyAlignment="1"/>
    <xf numFmtId="2" fontId="6" fillId="4" borderId="20" xfId="2" applyNumberFormat="1" applyFont="1" applyFill="1" applyBorder="1" applyAlignment="1"/>
    <xf numFmtId="0" fontId="6" fillId="0" borderId="21" xfId="0" applyFont="1" applyBorder="1" applyAlignment="1">
      <alignment horizontal="left" vertical="center" wrapText="1"/>
    </xf>
    <xf numFmtId="2" fontId="7" fillId="3" borderId="22" xfId="2" applyNumberFormat="1" applyFont="1" applyFill="1" applyBorder="1" applyAlignment="1"/>
    <xf numFmtId="2" fontId="7" fillId="3" borderId="1" xfId="2" applyNumberFormat="1" applyFont="1" applyFill="1" applyBorder="1" applyAlignment="1"/>
    <xf numFmtId="2" fontId="7" fillId="3" borderId="23" xfId="2" applyNumberFormat="1" applyFont="1" applyFill="1" applyBorder="1" applyAlignment="1"/>
    <xf numFmtId="2" fontId="7" fillId="3" borderId="24" xfId="2" applyNumberFormat="1" applyFont="1" applyFill="1" applyBorder="1" applyAlignment="1"/>
    <xf numFmtId="44" fontId="7" fillId="3" borderId="23" xfId="2" applyFont="1" applyFill="1" applyBorder="1" applyAlignment="1"/>
    <xf numFmtId="44" fontId="7" fillId="3" borderId="25" xfId="2" applyFont="1" applyFill="1" applyBorder="1" applyAlignment="1"/>
    <xf numFmtId="0" fontId="7" fillId="3" borderId="25" xfId="0" applyFont="1" applyFill="1" applyBorder="1" applyAlignment="1">
      <alignment vertical="center"/>
    </xf>
    <xf numFmtId="2" fontId="5" fillId="0" borderId="11" xfId="2" applyNumberFormat="1" applyFont="1" applyBorder="1" applyAlignment="1"/>
    <xf numFmtId="2" fontId="5" fillId="0" borderId="10" xfId="2" applyNumberFormat="1" applyFont="1" applyBorder="1" applyAlignment="1"/>
    <xf numFmtId="2" fontId="5" fillId="0" borderId="8" xfId="2" applyNumberFormat="1" applyFont="1" applyBorder="1" applyAlignment="1"/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2" fontId="5" fillId="0" borderId="28" xfId="2" applyNumberFormat="1" applyFont="1" applyBorder="1" applyAlignment="1"/>
    <xf numFmtId="2" fontId="6" fillId="0" borderId="29" xfId="2" applyNumberFormat="1" applyFont="1" applyBorder="1" applyAlignment="1"/>
    <xf numFmtId="2" fontId="6" fillId="0" borderId="10" xfId="2" applyNumberFormat="1" applyFont="1" applyBorder="1" applyAlignment="1"/>
    <xf numFmtId="2" fontId="6" fillId="0" borderId="30" xfId="2" applyNumberFormat="1" applyFont="1" applyBorder="1" applyAlignment="1"/>
    <xf numFmtId="2" fontId="6" fillId="0" borderId="16" xfId="2" applyNumberFormat="1" applyFont="1" applyBorder="1" applyAlignment="1"/>
    <xf numFmtId="0" fontId="6" fillId="0" borderId="27" xfId="0" applyFont="1" applyBorder="1" applyAlignment="1">
      <alignment horizontal="left"/>
    </xf>
    <xf numFmtId="2" fontId="5" fillId="0" borderId="31" xfId="2" applyNumberFormat="1" applyFont="1" applyBorder="1" applyAlignment="1"/>
    <xf numFmtId="0" fontId="5" fillId="0" borderId="16" xfId="0" applyFont="1" applyBorder="1" applyAlignment="1">
      <alignment horizontal="left"/>
    </xf>
    <xf numFmtId="2" fontId="6" fillId="0" borderId="15" xfId="2" applyNumberFormat="1" applyFont="1" applyBorder="1" applyAlignment="1"/>
    <xf numFmtId="2" fontId="6" fillId="0" borderId="11" xfId="2" applyNumberFormat="1" applyFont="1" applyBorder="1" applyAlignment="1"/>
    <xf numFmtId="0" fontId="5" fillId="0" borderId="27" xfId="0" applyFont="1" applyBorder="1" applyAlignment="1">
      <alignment horizontal="left" wrapText="1"/>
    </xf>
    <xf numFmtId="2" fontId="6" fillId="0" borderId="32" xfId="2" applyNumberFormat="1" applyFont="1" applyBorder="1" applyAlignment="1"/>
    <xf numFmtId="2" fontId="6" fillId="0" borderId="33" xfId="2" applyNumberFormat="1" applyFont="1" applyBorder="1" applyAlignment="1"/>
    <xf numFmtId="0" fontId="6" fillId="0" borderId="21" xfId="0" applyFont="1" applyBorder="1" applyAlignment="1">
      <alignment horizontal="left"/>
    </xf>
    <xf numFmtId="4" fontId="7" fillId="3" borderId="34" xfId="2" applyNumberFormat="1" applyFont="1" applyFill="1" applyBorder="1"/>
    <xf numFmtId="4" fontId="7" fillId="3" borderId="35" xfId="2" applyNumberFormat="1" applyFont="1" applyFill="1" applyBorder="1"/>
    <xf numFmtId="0" fontId="7" fillId="3" borderId="36" xfId="0" applyFont="1" applyFill="1" applyBorder="1" applyAlignment="1">
      <alignment vertical="center"/>
    </xf>
    <xf numFmtId="4" fontId="5" fillId="0" borderId="37" xfId="2" applyNumberFormat="1" applyFont="1" applyBorder="1"/>
    <xf numFmtId="4" fontId="5" fillId="0" borderId="38" xfId="2" applyNumberFormat="1" applyFont="1" applyBorder="1"/>
    <xf numFmtId="4" fontId="5" fillId="0" borderId="39" xfId="2" applyNumberFormat="1" applyFont="1" applyBorder="1"/>
    <xf numFmtId="4" fontId="5" fillId="0" borderId="8" xfId="2" applyNumberFormat="1" applyFont="1" applyBorder="1"/>
    <xf numFmtId="0" fontId="5" fillId="0" borderId="9" xfId="0" applyFont="1" applyBorder="1" applyAlignment="1">
      <alignment horizontal="left" wrapText="1" indent="2"/>
    </xf>
    <xf numFmtId="4" fontId="5" fillId="0" borderId="31" xfId="2" applyNumberFormat="1" applyFont="1" applyBorder="1"/>
    <xf numFmtId="4" fontId="5" fillId="0" borderId="28" xfId="2" applyNumberFormat="1" applyFont="1" applyBorder="1"/>
    <xf numFmtId="0" fontId="5" fillId="0" borderId="16" xfId="0" applyFont="1" applyBorder="1" applyAlignment="1">
      <alignment horizontal="left" indent="2"/>
    </xf>
    <xf numFmtId="0" fontId="5" fillId="0" borderId="16" xfId="0" applyFont="1" applyBorder="1" applyAlignment="1">
      <alignment horizontal="left" wrapText="1" indent="2"/>
    </xf>
    <xf numFmtId="4" fontId="5" fillId="0" borderId="40" xfId="2" applyNumberFormat="1" applyFont="1" applyBorder="1"/>
    <xf numFmtId="4" fontId="5" fillId="0" borderId="33" xfId="2" applyNumberFormat="1" applyFont="1" applyBorder="1"/>
    <xf numFmtId="0" fontId="5" fillId="0" borderId="21" xfId="0" applyFont="1" applyBorder="1" applyAlignment="1">
      <alignment horizontal="left" indent="2"/>
    </xf>
    <xf numFmtId="4" fontId="6" fillId="0" borderId="1" xfId="2" applyNumberFormat="1" applyFont="1" applyBorder="1"/>
    <xf numFmtId="4" fontId="6" fillId="0" borderId="36" xfId="2" applyNumberFormat="1" applyFont="1" applyBorder="1" applyAlignment="1"/>
    <xf numFmtId="0" fontId="6" fillId="0" borderId="1" xfId="0" applyFont="1" applyBorder="1" applyAlignment="1">
      <alignment horizontal="left" indent="1"/>
    </xf>
    <xf numFmtId="4" fontId="5" fillId="0" borderId="41" xfId="2" applyNumberFormat="1" applyFont="1" applyBorder="1"/>
    <xf numFmtId="4" fontId="5" fillId="0" borderId="42" xfId="2" applyNumberFormat="1" applyFont="1" applyBorder="1"/>
    <xf numFmtId="0" fontId="5" fillId="0" borderId="9" xfId="0" applyFont="1" applyBorder="1" applyAlignment="1">
      <alignment horizontal="left"/>
    </xf>
    <xf numFmtId="4" fontId="5" fillId="0" borderId="11" xfId="2" applyNumberFormat="1" applyFont="1" applyBorder="1"/>
    <xf numFmtId="0" fontId="5" fillId="0" borderId="16" xfId="0" applyFont="1" applyBorder="1" applyAlignment="1">
      <alignment horizontal="left" wrapText="1"/>
    </xf>
    <xf numFmtId="0" fontId="5" fillId="0" borderId="21" xfId="0" applyFont="1" applyBorder="1" applyAlignment="1">
      <alignment horizontal="left"/>
    </xf>
    <xf numFmtId="4" fontId="6" fillId="0" borderId="35" xfId="2" applyNumberFormat="1" applyFont="1" applyBorder="1"/>
    <xf numFmtId="0" fontId="6" fillId="0" borderId="1" xfId="0" applyFont="1" applyBorder="1" applyAlignment="1">
      <alignment horizontal="left"/>
    </xf>
    <xf numFmtId="0" fontId="5" fillId="0" borderId="9" xfId="0" applyFont="1" applyBorder="1" applyAlignment="1">
      <alignment horizontal="left" indent="2"/>
    </xf>
    <xf numFmtId="4" fontId="6" fillId="0" borderId="1" xfId="2" applyNumberFormat="1" applyFont="1" applyBorder="1" applyAlignment="1"/>
    <xf numFmtId="4" fontId="6" fillId="0" borderId="43" xfId="2" applyNumberFormat="1" applyFont="1" applyBorder="1" applyAlignment="1"/>
    <xf numFmtId="4" fontId="6" fillId="0" borderId="1" xfId="0" applyNumberFormat="1" applyFont="1" applyBorder="1"/>
    <xf numFmtId="4" fontId="5" fillId="0" borderId="37" xfId="2" applyNumberFormat="1" applyFont="1" applyFill="1" applyBorder="1"/>
    <xf numFmtId="4" fontId="5" fillId="0" borderId="31" xfId="2" applyNumberFormat="1" applyFont="1" applyFill="1" applyBorder="1"/>
    <xf numFmtId="4" fontId="5" fillId="2" borderId="31" xfId="2" applyNumberFormat="1" applyFont="1" applyFill="1" applyBorder="1"/>
    <xf numFmtId="4" fontId="5" fillId="2" borderId="28" xfId="2" applyNumberFormat="1" applyFont="1" applyFill="1" applyBorder="1"/>
    <xf numFmtId="4" fontId="5" fillId="2" borderId="10" xfId="2" applyNumberFormat="1" applyFont="1" applyFill="1" applyBorder="1"/>
    <xf numFmtId="0" fontId="5" fillId="2" borderId="16" xfId="0" applyFont="1" applyFill="1" applyBorder="1" applyAlignment="1">
      <alignment horizontal="left" indent="2"/>
    </xf>
    <xf numFmtId="4" fontId="5" fillId="2" borderId="40" xfId="2" applyNumberFormat="1" applyFont="1" applyFill="1" applyBorder="1"/>
    <xf numFmtId="4" fontId="5" fillId="2" borderId="33" xfId="2" applyNumberFormat="1" applyFont="1" applyFill="1" applyBorder="1"/>
    <xf numFmtId="0" fontId="5" fillId="2" borderId="21" xfId="0" applyFont="1" applyFill="1" applyBorder="1" applyAlignment="1">
      <alignment horizontal="left" indent="2"/>
    </xf>
    <xf numFmtId="4" fontId="6" fillId="0" borderId="44" xfId="2" applyNumberFormat="1" applyFont="1" applyBorder="1"/>
    <xf numFmtId="4" fontId="6" fillId="0" borderId="36" xfId="2" applyNumberFormat="1" applyFont="1" applyBorder="1"/>
    <xf numFmtId="4" fontId="6" fillId="0" borderId="43" xfId="0" applyNumberFormat="1" applyFont="1" applyBorder="1"/>
    <xf numFmtId="4" fontId="5" fillId="0" borderId="8" xfId="2" applyNumberFormat="1" applyFont="1" applyFill="1" applyBorder="1"/>
    <xf numFmtId="4" fontId="5" fillId="0" borderId="10" xfId="2" applyNumberFormat="1" applyFont="1" applyFill="1" applyBorder="1"/>
    <xf numFmtId="43" fontId="0" fillId="0" borderId="0" xfId="0" applyNumberFormat="1"/>
    <xf numFmtId="4" fontId="5" fillId="0" borderId="21" xfId="2" applyNumberFormat="1" applyFont="1" applyBorder="1"/>
    <xf numFmtId="4" fontId="5" fillId="0" borderId="32" xfId="2" applyNumberFormat="1" applyFont="1" applyBorder="1"/>
    <xf numFmtId="4" fontId="5" fillId="0" borderId="33" xfId="2" applyNumberFormat="1" applyFont="1" applyFill="1" applyBorder="1"/>
    <xf numFmtId="4" fontId="6" fillId="0" borderId="45" xfId="2" applyNumberFormat="1" applyFont="1" applyBorder="1"/>
    <xf numFmtId="4" fontId="6" fillId="0" borderId="46" xfId="2" applyNumberFormat="1" applyFont="1" applyBorder="1"/>
    <xf numFmtId="4" fontId="6" fillId="0" borderId="47" xfId="2" applyNumberFormat="1" applyFont="1" applyBorder="1"/>
    <xf numFmtId="4" fontId="6" fillId="0" borderId="47" xfId="0" applyNumberFormat="1" applyFont="1" applyBorder="1"/>
    <xf numFmtId="43" fontId="0" fillId="0" borderId="0" xfId="1" applyFont="1" applyFill="1"/>
    <xf numFmtId="4" fontId="6" fillId="0" borderId="48" xfId="2" applyNumberFormat="1" applyFont="1" applyBorder="1"/>
    <xf numFmtId="4" fontId="6" fillId="0" borderId="43" xfId="2" applyNumberFormat="1" applyFont="1" applyBorder="1"/>
    <xf numFmtId="4" fontId="6" fillId="0" borderId="35" xfId="2" applyNumberFormat="1" applyFont="1" applyBorder="1" applyAlignment="1"/>
    <xf numFmtId="0" fontId="6" fillId="0" borderId="25" xfId="0" applyFont="1" applyBorder="1" applyAlignment="1">
      <alignment horizontal="left"/>
    </xf>
    <xf numFmtId="4" fontId="7" fillId="5" borderId="1" xfId="1" applyNumberFormat="1" applyFont="1" applyFill="1" applyBorder="1" applyAlignment="1">
      <alignment horizontal="center"/>
    </xf>
    <xf numFmtId="4" fontId="7" fillId="5" borderId="36" xfId="1" applyNumberFormat="1" applyFont="1" applyFill="1" applyBorder="1" applyAlignment="1">
      <alignment horizontal="center"/>
    </xf>
    <xf numFmtId="4" fontId="7" fillId="3" borderId="49" xfId="1" applyNumberFormat="1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left" vertical="center"/>
    </xf>
    <xf numFmtId="4" fontId="7" fillId="5" borderId="50" xfId="1" applyNumberFormat="1" applyFont="1" applyFill="1" applyBorder="1" applyAlignment="1">
      <alignment horizontal="center" vertical="center"/>
    </xf>
    <xf numFmtId="4" fontId="7" fillId="5" borderId="48" xfId="1" applyNumberFormat="1" applyFont="1" applyFill="1" applyBorder="1" applyAlignment="1">
      <alignment horizontal="center" vertical="center"/>
    </xf>
    <xf numFmtId="4" fontId="7" fillId="5" borderId="34" xfId="1" applyNumberFormat="1" applyFont="1" applyFill="1" applyBorder="1" applyAlignment="1">
      <alignment horizontal="center" vertical="center"/>
    </xf>
    <xf numFmtId="4" fontId="7" fillId="5" borderId="35" xfId="1" applyNumberFormat="1" applyFont="1" applyFill="1" applyBorder="1" applyAlignment="1">
      <alignment horizontal="center" vertical="center"/>
    </xf>
    <xf numFmtId="4" fontId="7" fillId="3" borderId="51" xfId="1" applyNumberFormat="1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center" wrapText="1" readingOrder="1"/>
    </xf>
    <xf numFmtId="49" fontId="8" fillId="0" borderId="0" xfId="0" applyNumberFormat="1" applyFont="1" applyAlignment="1">
      <alignment horizontal="center" wrapText="1" readingOrder="1"/>
    </xf>
    <xf numFmtId="49" fontId="8" fillId="0" borderId="52" xfId="0" applyNumberFormat="1" applyFont="1" applyBorder="1" applyAlignment="1">
      <alignment horizontal="center" wrapText="1" readingOrder="1"/>
    </xf>
    <xf numFmtId="0" fontId="5" fillId="0" borderId="0" xfId="0" applyFont="1" applyAlignment="1">
      <alignment horizontal="center"/>
    </xf>
    <xf numFmtId="0" fontId="5" fillId="0" borderId="52" xfId="0" applyFont="1" applyBorder="1" applyAlignment="1">
      <alignment horizontal="center"/>
    </xf>
    <xf numFmtId="0" fontId="9" fillId="0" borderId="0" xfId="0" applyFont="1" applyAlignment="1">
      <alignment horizontal="center" wrapText="1" readingOrder="1"/>
    </xf>
    <xf numFmtId="0" fontId="9" fillId="0" borderId="52" xfId="0" applyFont="1" applyBorder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971550</xdr:colOff>
      <xdr:row>0</xdr:row>
      <xdr:rowOff>85725</xdr:rowOff>
    </xdr:from>
    <xdr:ext cx="2337320" cy="633692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5B01EF0C-7C61-49D0-A5CA-598A9E85AA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5725"/>
          <a:ext cx="2337320" cy="63369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63154</xdr:colOff>
      <xdr:row>112</xdr:row>
      <xdr:rowOff>123825</xdr:rowOff>
    </xdr:from>
    <xdr:ext cx="992617" cy="878677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DCBFE671-9575-419C-B1B5-64E0DD6CEE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154" y="21459825"/>
          <a:ext cx="992617" cy="87867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AEC6-0E6F-40D6-92C0-BE706FFF28AA}">
  <dimension ref="A1:R117"/>
  <sheetViews>
    <sheetView tabSelected="1" workbookViewId="0">
      <selection activeCell="G103" sqref="G103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6" customWidth="1"/>
    <col min="6" max="6" width="16.28515625" customWidth="1"/>
    <col min="7" max="15" width="15.7109375" customWidth="1"/>
    <col min="16" max="16" width="17.140625" customWidth="1"/>
    <col min="17" max="17" width="16.85546875" customWidth="1"/>
    <col min="18" max="18" width="15.140625" bestFit="1" customWidth="1"/>
  </cols>
  <sheetData>
    <row r="1" spans="1:18" x14ac:dyDescent="0.25">
      <c r="B1" s="1"/>
      <c r="C1" s="1"/>
      <c r="D1" s="143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"/>
    </row>
    <row r="2" spans="1:18" x14ac:dyDescent="0.25">
      <c r="B2" s="1"/>
      <c r="C2" s="1"/>
      <c r="D2" s="143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"/>
    </row>
    <row r="3" spans="1:18" x14ac:dyDescent="0.25">
      <c r="B3" s="1"/>
      <c r="C3" s="1"/>
      <c r="D3" s="143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"/>
    </row>
    <row r="4" spans="1:18" x14ac:dyDescent="0.25">
      <c r="B4" s="1"/>
      <c r="C4" s="1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"/>
    </row>
    <row r="5" spans="1:18" ht="17.25" customHeight="1" x14ac:dyDescent="0.25">
      <c r="A5" s="141" t="s">
        <v>112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8" ht="18" customHeight="1" x14ac:dyDescent="0.25">
      <c r="A6" s="141" t="s">
        <v>111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8" ht="19.5" customHeight="1" x14ac:dyDescent="0.25">
      <c r="A7" s="139" t="s">
        <v>110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18" ht="19.5" customHeight="1" x14ac:dyDescent="0.25">
      <c r="A8" s="137" t="s">
        <v>109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15.75" x14ac:dyDescent="0.25">
      <c r="A9" s="135" t="s">
        <v>108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10" spans="1:18" ht="21" customHeight="1" x14ac:dyDescent="0.25">
      <c r="A10" s="135" t="s">
        <v>107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</row>
    <row r="11" spans="1:18" ht="15" customHeight="1" thickBot="1" x14ac:dyDescent="0.3">
      <c r="A11" s="134"/>
      <c r="B11" s="10"/>
      <c r="C11" s="10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8" ht="16.5" thickBot="1" x14ac:dyDescent="0.3">
      <c r="A12" s="133" t="s">
        <v>106</v>
      </c>
      <c r="B12" s="132" t="s">
        <v>105</v>
      </c>
      <c r="C12" s="132" t="s">
        <v>104</v>
      </c>
      <c r="D12" s="131" t="s">
        <v>103</v>
      </c>
      <c r="E12" s="130"/>
      <c r="F12" s="130"/>
      <c r="G12" s="130"/>
      <c r="H12" s="129"/>
      <c r="I12" s="129"/>
      <c r="J12" s="129"/>
      <c r="K12" s="129"/>
      <c r="L12" s="129"/>
      <c r="M12" s="129"/>
      <c r="N12" s="129"/>
      <c r="O12" s="129"/>
      <c r="P12" s="128"/>
    </row>
    <row r="13" spans="1:18" ht="15.75" customHeight="1" thickBot="1" x14ac:dyDescent="0.3">
      <c r="A13" s="127"/>
      <c r="B13" s="126"/>
      <c r="C13" s="126"/>
      <c r="D13" s="124" t="s">
        <v>102</v>
      </c>
      <c r="E13" s="124" t="s">
        <v>101</v>
      </c>
      <c r="F13" s="124" t="s">
        <v>100</v>
      </c>
      <c r="G13" s="124" t="s">
        <v>99</v>
      </c>
      <c r="H13" s="124" t="s">
        <v>98</v>
      </c>
      <c r="I13" s="124" t="s">
        <v>97</v>
      </c>
      <c r="J13" s="125" t="s">
        <v>96</v>
      </c>
      <c r="K13" s="124" t="s">
        <v>95</v>
      </c>
      <c r="L13" s="124" t="s">
        <v>94</v>
      </c>
      <c r="M13" s="124" t="s">
        <v>93</v>
      </c>
      <c r="N13" s="124" t="s">
        <v>92</v>
      </c>
      <c r="O13" s="124" t="s">
        <v>91</v>
      </c>
      <c r="P13" s="124" t="s">
        <v>90</v>
      </c>
    </row>
    <row r="14" spans="1:18" ht="18.75" customHeight="1" thickBot="1" x14ac:dyDescent="0.3">
      <c r="A14" s="123" t="s">
        <v>89</v>
      </c>
      <c r="B14" s="122">
        <f>B15+B21+B31+B57</f>
        <v>707103172</v>
      </c>
      <c r="C14" s="94">
        <f>+C15+C21+C31+C57</f>
        <v>780803543</v>
      </c>
      <c r="D14" s="115">
        <f>D15+D21+D31+D57</f>
        <v>47520018.649999999</v>
      </c>
      <c r="E14" s="115">
        <f>E15+E21+E31+E57</f>
        <v>48994651.360000007</v>
      </c>
      <c r="F14" s="115">
        <f>+F15+F21+F31+F41+F49+F57</f>
        <v>53533407.859999999</v>
      </c>
      <c r="G14" s="121">
        <f>+G15+G21+G31+G41+G49+G57</f>
        <v>50897433.500000007</v>
      </c>
      <c r="H14" s="120">
        <f>+H15+H21+H31+H41+H49+H57</f>
        <v>54451927.530000001</v>
      </c>
      <c r="I14" s="107">
        <f>+I15+I21+I31+I41+I49+I57</f>
        <v>90170767.200000033</v>
      </c>
      <c r="J14" s="107">
        <f>+J15+J21+J31+J41+J49+J57</f>
        <v>57712530.459999993</v>
      </c>
      <c r="K14" s="107">
        <f>+K15+K21+K31+K41+K49+K57</f>
        <v>51966492.130000003</v>
      </c>
      <c r="L14" s="107">
        <f>+L15+L21+L31+L41+L49+L57</f>
        <v>54947856.729999997</v>
      </c>
      <c r="M14" s="107">
        <f>+M15+M21+M31+M41+M49+M57</f>
        <v>53344814.319999993</v>
      </c>
      <c r="N14" s="107">
        <f>+N15+N21+N31+N41+N49+N57</f>
        <v>127270883.59</v>
      </c>
      <c r="O14" s="107">
        <f>+O15+O21+O31+O41+O49+O57</f>
        <v>78552988.079999998</v>
      </c>
      <c r="P14" s="82">
        <f>SUM(D14:O14)</f>
        <v>769363771.41000009</v>
      </c>
      <c r="Q14" s="119"/>
      <c r="R14" s="111"/>
    </row>
    <row r="15" spans="1:18" ht="18" customHeight="1" thickBot="1" x14ac:dyDescent="0.3">
      <c r="A15" s="84" t="s">
        <v>88</v>
      </c>
      <c r="B15" s="94">
        <f>B16+B17+B18+B20</f>
        <v>622525502</v>
      </c>
      <c r="C15" s="118">
        <f>SUM(C16:C20)</f>
        <v>667206736</v>
      </c>
      <c r="D15" s="117">
        <f>SUM(D16:D20)</f>
        <v>44242725.509999998</v>
      </c>
      <c r="E15" s="117">
        <f>+E16+E17+E18+E19+E20</f>
        <v>44055307.120000005</v>
      </c>
      <c r="F15" s="117">
        <f>+F16+F17+F18+F19+F20</f>
        <v>44339361.18</v>
      </c>
      <c r="G15" s="116">
        <f>+G16+G17+G18+G19+G20</f>
        <v>45300574.010000005</v>
      </c>
      <c r="H15" s="82">
        <f>+H16+H17+H18+H19+H20</f>
        <v>45137575.490000002</v>
      </c>
      <c r="I15" s="82">
        <f>+I16+I17+I18+I19+I20</f>
        <v>77971681.390000015</v>
      </c>
      <c r="J15" s="82">
        <f>+J16+J17+J18+J19+J20</f>
        <v>50907380.009999998</v>
      </c>
      <c r="K15" s="115">
        <f>+K16+K17+K18+K19+K20</f>
        <v>45870471.579999998</v>
      </c>
      <c r="L15" s="115">
        <f>+L16+L17+L18+L19+L20</f>
        <v>45837403.049999997</v>
      </c>
      <c r="M15" s="115">
        <f>+M16+M17+M18+M19+M20</f>
        <v>45735179.769999996</v>
      </c>
      <c r="N15" s="115">
        <f>+N16+N17+N18+N19+N20</f>
        <v>119011635.94</v>
      </c>
      <c r="O15" s="82">
        <f>+O16+O17+O18+O19+O20</f>
        <v>58499537.93</v>
      </c>
      <c r="P15" s="82">
        <f>SUM(D15:O15)</f>
        <v>666908832.9799999</v>
      </c>
      <c r="Q15" s="1"/>
      <c r="R15" s="1"/>
    </row>
    <row r="16" spans="1:18" ht="18" customHeight="1" x14ac:dyDescent="0.25">
      <c r="A16" s="81" t="s">
        <v>87</v>
      </c>
      <c r="B16" s="79">
        <v>479816671</v>
      </c>
      <c r="C16" s="114">
        <v>504090639.99000001</v>
      </c>
      <c r="D16" s="80">
        <v>38049990.75</v>
      </c>
      <c r="E16" s="80">
        <v>37896019.240000002</v>
      </c>
      <c r="F16" s="113">
        <v>38166545.780000001</v>
      </c>
      <c r="G16" s="112">
        <v>38909490.75</v>
      </c>
      <c r="H16" s="79">
        <v>38822990.75</v>
      </c>
      <c r="I16" s="79">
        <v>38781657.420000002</v>
      </c>
      <c r="J16" s="80">
        <v>38764891.759999998</v>
      </c>
      <c r="K16" s="79">
        <v>39358885.189999998</v>
      </c>
      <c r="L16" s="79">
        <v>39271588.789999999</v>
      </c>
      <c r="M16" s="79">
        <v>39181421.869999997</v>
      </c>
      <c r="N16" s="80">
        <v>77110170.400000006</v>
      </c>
      <c r="O16" s="76">
        <v>39776986.659999996</v>
      </c>
      <c r="P16" s="25">
        <f>SUM(D16:O16)</f>
        <v>504090639.36000001</v>
      </c>
      <c r="Q16" s="111"/>
    </row>
    <row r="17" spans="1:17" ht="17.25" customHeight="1" x14ac:dyDescent="0.25">
      <c r="A17" s="77" t="s">
        <v>86</v>
      </c>
      <c r="B17" s="76">
        <v>75046735</v>
      </c>
      <c r="C17" s="110">
        <v>91815705.010000005</v>
      </c>
      <c r="D17" s="25">
        <v>394000</v>
      </c>
      <c r="E17" s="76">
        <v>394000</v>
      </c>
      <c r="F17" s="76">
        <v>374912.3</v>
      </c>
      <c r="G17" s="76">
        <v>455272.67</v>
      </c>
      <c r="H17" s="75">
        <v>392000</v>
      </c>
      <c r="I17" s="75">
        <v>33273759.100000001</v>
      </c>
      <c r="J17" s="75">
        <v>6260492.9500000002</v>
      </c>
      <c r="K17" s="75">
        <v>526000</v>
      </c>
      <c r="L17" s="75">
        <v>601269.04</v>
      </c>
      <c r="M17" s="75">
        <v>600000</v>
      </c>
      <c r="N17" s="75">
        <v>35882080.82</v>
      </c>
      <c r="O17" s="25">
        <v>12661917.23</v>
      </c>
      <c r="P17" s="25">
        <f>SUM(D17:O17)</f>
        <v>91815704.109999999</v>
      </c>
    </row>
    <row r="18" spans="1:17" ht="18" customHeight="1" x14ac:dyDescent="0.25">
      <c r="A18" s="77" t="s">
        <v>85</v>
      </c>
      <c r="B18" s="76">
        <v>300000</v>
      </c>
      <c r="C18" s="110">
        <v>19383</v>
      </c>
      <c r="D18" s="25">
        <v>0</v>
      </c>
      <c r="E18" s="25">
        <v>0</v>
      </c>
      <c r="F18" s="25">
        <v>0</v>
      </c>
      <c r="G18" s="25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25">
        <v>0</v>
      </c>
      <c r="N18" s="88">
        <v>0</v>
      </c>
      <c r="O18" s="25">
        <v>19382.080000000002</v>
      </c>
      <c r="P18" s="25">
        <f>SUM(D18:O18)</f>
        <v>19382.080000000002</v>
      </c>
    </row>
    <row r="19" spans="1:17" ht="15.75" customHeight="1" x14ac:dyDescent="0.25">
      <c r="A19" s="77" t="s">
        <v>84</v>
      </c>
      <c r="B19" s="76">
        <v>0</v>
      </c>
      <c r="C19" s="110">
        <v>0</v>
      </c>
      <c r="D19" s="25">
        <v>0</v>
      </c>
      <c r="E19" s="25">
        <v>0</v>
      </c>
      <c r="F19" s="25">
        <v>0</v>
      </c>
      <c r="G19" s="25">
        <v>0</v>
      </c>
      <c r="H19" s="88">
        <v>0</v>
      </c>
      <c r="I19" s="70">
        <v>0</v>
      </c>
      <c r="J19" s="70">
        <v>0</v>
      </c>
      <c r="K19" s="70">
        <v>0</v>
      </c>
      <c r="L19" s="70">
        <v>0</v>
      </c>
      <c r="M19" s="25">
        <v>0</v>
      </c>
      <c r="N19" s="25">
        <v>0</v>
      </c>
      <c r="O19" s="25">
        <v>0</v>
      </c>
      <c r="P19" s="25">
        <f>SUM(D19:O19)</f>
        <v>0</v>
      </c>
    </row>
    <row r="20" spans="1:17" ht="17.25" customHeight="1" thickBot="1" x14ac:dyDescent="0.3">
      <c r="A20" s="93" t="s">
        <v>83</v>
      </c>
      <c r="B20" s="72">
        <v>67362096</v>
      </c>
      <c r="C20" s="109">
        <v>71281008</v>
      </c>
      <c r="D20" s="73">
        <v>5798734.7599999998</v>
      </c>
      <c r="E20" s="72">
        <v>5765287.8799999999</v>
      </c>
      <c r="F20" s="72">
        <v>5797903.0999999996</v>
      </c>
      <c r="G20" s="72">
        <v>5935810.5899999999</v>
      </c>
      <c r="H20" s="71">
        <v>5922584.7400000002</v>
      </c>
      <c r="I20" s="73">
        <v>5916264.8700000001</v>
      </c>
      <c r="J20" s="86">
        <v>5881995.2999999998</v>
      </c>
      <c r="K20" s="86">
        <v>5985586.3899999997</v>
      </c>
      <c r="L20" s="86">
        <v>5964545.2199999997</v>
      </c>
      <c r="M20" s="85">
        <v>5953757.9000000004</v>
      </c>
      <c r="N20" s="85">
        <v>6019384.7199999997</v>
      </c>
      <c r="O20" s="25">
        <v>6041251.96</v>
      </c>
      <c r="P20" s="25">
        <f>SUM(D20:O20)</f>
        <v>70983107.429999992</v>
      </c>
      <c r="Q20" s="1"/>
    </row>
    <row r="21" spans="1:17" ht="15.75" customHeight="1" thickBot="1" x14ac:dyDescent="0.3">
      <c r="A21" s="84" t="s">
        <v>82</v>
      </c>
      <c r="B21" s="94">
        <f>B22+B23+B24+B25+B26+B27+B28+B29+B30</f>
        <v>64486869</v>
      </c>
      <c r="C21" s="108">
        <f>SUM(C22:C30)</f>
        <v>79603719.969999999</v>
      </c>
      <c r="D21" s="107">
        <f>SUM(D22:D30)</f>
        <v>3277293.14</v>
      </c>
      <c r="E21" s="107">
        <f>SUM(E22:E30)</f>
        <v>4334557.74</v>
      </c>
      <c r="F21" s="107">
        <f>SUM(F22:F30)</f>
        <v>7235896.5099999998</v>
      </c>
      <c r="G21" s="107">
        <f>SUM(G22:G30)</f>
        <v>5355189.4700000007</v>
      </c>
      <c r="H21" s="107">
        <f>SUM(H22:H30)</f>
        <v>7156355.620000001</v>
      </c>
      <c r="I21" s="107">
        <f>SUM(I22:I30)</f>
        <v>7533128.9299999997</v>
      </c>
      <c r="J21" s="107">
        <f>SUM(J22:J30)</f>
        <v>5854818.6200000001</v>
      </c>
      <c r="K21" s="107">
        <f>SUM(K22:K30)</f>
        <v>3995330.06</v>
      </c>
      <c r="L21" s="107">
        <f>SUM(L22:L30)</f>
        <v>7645136.8600000013</v>
      </c>
      <c r="M21" s="107">
        <f>SUM(M22:M30)</f>
        <v>7302354.29</v>
      </c>
      <c r="N21" s="107">
        <f>SUM(N22:N30)</f>
        <v>5059228.12</v>
      </c>
      <c r="O21" s="106">
        <f>SUM(O22:O30)</f>
        <v>13478559.979999999</v>
      </c>
      <c r="P21" s="82">
        <f>SUM(D21:O21)</f>
        <v>78227849.339999989</v>
      </c>
      <c r="Q21" s="1"/>
    </row>
    <row r="22" spans="1:17" ht="17.25" customHeight="1" x14ac:dyDescent="0.25">
      <c r="A22" s="105" t="s">
        <v>81</v>
      </c>
      <c r="B22" s="80">
        <v>32850000</v>
      </c>
      <c r="C22" s="76">
        <v>38131517</v>
      </c>
      <c r="D22" s="104">
        <v>2724079.62</v>
      </c>
      <c r="E22" s="104">
        <v>2940620.11</v>
      </c>
      <c r="F22" s="104">
        <v>3010421.98</v>
      </c>
      <c r="G22" s="104">
        <v>3109330.71</v>
      </c>
      <c r="H22" s="103">
        <v>4383019.6900000004</v>
      </c>
      <c r="I22" s="103">
        <v>2999534.3</v>
      </c>
      <c r="J22" s="103">
        <v>3481938.99</v>
      </c>
      <c r="K22" s="103">
        <v>3081387.76</v>
      </c>
      <c r="L22" s="103">
        <v>3686397.25</v>
      </c>
      <c r="M22" s="99">
        <v>5245655.25</v>
      </c>
      <c r="N22" s="99">
        <v>1635163.35</v>
      </c>
      <c r="O22" s="99">
        <v>1658459.56</v>
      </c>
      <c r="P22" s="25">
        <f>SUM(D22:O22)</f>
        <v>37956008.570000008</v>
      </c>
    </row>
    <row r="23" spans="1:17" ht="17.25" customHeight="1" x14ac:dyDescent="0.25">
      <c r="A23" s="102" t="s">
        <v>80</v>
      </c>
      <c r="B23" s="76">
        <v>950000</v>
      </c>
      <c r="C23" s="76">
        <v>1021417</v>
      </c>
      <c r="D23" s="101">
        <v>0</v>
      </c>
      <c r="E23" s="101">
        <v>0</v>
      </c>
      <c r="F23" s="101">
        <v>36555.24</v>
      </c>
      <c r="G23" s="100">
        <v>52362.5</v>
      </c>
      <c r="H23" s="99">
        <v>195356.2</v>
      </c>
      <c r="I23" s="99">
        <v>55712.52</v>
      </c>
      <c r="J23" s="99">
        <v>225838.18</v>
      </c>
      <c r="K23" s="99">
        <v>32795.74</v>
      </c>
      <c r="L23" s="99">
        <v>127963.58</v>
      </c>
      <c r="M23" s="99">
        <v>23056.82</v>
      </c>
      <c r="N23" s="99">
        <v>131816.07</v>
      </c>
      <c r="O23" s="99">
        <v>62921.71</v>
      </c>
      <c r="P23" s="25">
        <f>SUM(D23:O23)</f>
        <v>944378.55999999982</v>
      </c>
    </row>
    <row r="24" spans="1:17" ht="17.25" customHeight="1" x14ac:dyDescent="0.25">
      <c r="A24" s="102" t="s">
        <v>79</v>
      </c>
      <c r="B24" s="76">
        <v>3000000</v>
      </c>
      <c r="C24" s="76">
        <v>2489275.35</v>
      </c>
      <c r="D24" s="101">
        <v>0</v>
      </c>
      <c r="E24" s="100">
        <v>126600</v>
      </c>
      <c r="F24" s="100">
        <v>187850</v>
      </c>
      <c r="G24" s="100">
        <v>498394.5</v>
      </c>
      <c r="H24" s="99">
        <v>70447.5</v>
      </c>
      <c r="I24" s="99">
        <v>259137.5</v>
      </c>
      <c r="J24" s="99">
        <v>70450</v>
      </c>
      <c r="K24" s="99">
        <v>39160</v>
      </c>
      <c r="L24" s="99">
        <v>413760.98</v>
      </c>
      <c r="M24" s="99">
        <v>462084.27</v>
      </c>
      <c r="N24" s="99">
        <v>291240.59999999998</v>
      </c>
      <c r="O24" s="99">
        <v>70150</v>
      </c>
      <c r="P24" s="25">
        <f>SUM(D24:O24)</f>
        <v>2489275.35</v>
      </c>
    </row>
    <row r="25" spans="1:17" ht="17.25" customHeight="1" x14ac:dyDescent="0.25">
      <c r="A25" s="102" t="s">
        <v>78</v>
      </c>
      <c r="B25" s="76">
        <v>1107869</v>
      </c>
      <c r="C25" s="76">
        <v>1564246.51</v>
      </c>
      <c r="D25" s="101">
        <v>0</v>
      </c>
      <c r="E25" s="100">
        <v>36000</v>
      </c>
      <c r="F25" s="100">
        <v>20000</v>
      </c>
      <c r="G25" s="100">
        <v>216401.36</v>
      </c>
      <c r="H25" s="99">
        <v>170486.29</v>
      </c>
      <c r="I25" s="99">
        <v>204150</v>
      </c>
      <c r="J25" s="99">
        <v>358891.87</v>
      </c>
      <c r="K25" s="99">
        <v>138000</v>
      </c>
      <c r="L25" s="99">
        <v>199600</v>
      </c>
      <c r="M25" s="99">
        <v>23000</v>
      </c>
      <c r="N25" s="99">
        <v>41212.81</v>
      </c>
      <c r="O25" s="99">
        <v>155304.06</v>
      </c>
      <c r="P25" s="25">
        <f>SUM(D25:O25)</f>
        <v>1563046.3900000001</v>
      </c>
    </row>
    <row r="26" spans="1:17" ht="16.5" customHeight="1" x14ac:dyDescent="0.25">
      <c r="A26" s="102" t="s">
        <v>77</v>
      </c>
      <c r="B26" s="76">
        <v>2740000</v>
      </c>
      <c r="C26" s="76">
        <v>10467315.050000001</v>
      </c>
      <c r="D26" s="101">
        <v>236000</v>
      </c>
      <c r="E26" s="100">
        <v>236000</v>
      </c>
      <c r="F26" s="100">
        <v>236000</v>
      </c>
      <c r="G26" s="100">
        <v>357495</v>
      </c>
      <c r="H26" s="99">
        <v>248900</v>
      </c>
      <c r="I26" s="99">
        <v>248900</v>
      </c>
      <c r="J26" s="99">
        <v>249319.4</v>
      </c>
      <c r="K26" s="99">
        <v>123900</v>
      </c>
      <c r="L26" s="99">
        <v>248900</v>
      </c>
      <c r="M26" s="99">
        <v>373900</v>
      </c>
      <c r="N26" s="98">
        <v>403900</v>
      </c>
      <c r="O26" s="98">
        <v>6632345.6399999997</v>
      </c>
      <c r="P26" s="25">
        <f>SUM(D26:O26)</f>
        <v>9595560.0399999991</v>
      </c>
    </row>
    <row r="27" spans="1:17" ht="16.5" customHeight="1" x14ac:dyDescent="0.25">
      <c r="A27" s="77" t="s">
        <v>76</v>
      </c>
      <c r="B27" s="76">
        <v>5450000</v>
      </c>
      <c r="C27" s="76">
        <v>4260803</v>
      </c>
      <c r="D27" s="25">
        <v>317213.52</v>
      </c>
      <c r="E27" s="76">
        <v>318713.52</v>
      </c>
      <c r="F27" s="76">
        <v>309132.99</v>
      </c>
      <c r="G27" s="76">
        <v>305150.98</v>
      </c>
      <c r="H27" s="75">
        <v>307743.46000000002</v>
      </c>
      <c r="I27" s="75">
        <v>331066.96999999997</v>
      </c>
      <c r="J27" s="75">
        <v>331466.96999999997</v>
      </c>
      <c r="K27" s="75">
        <v>332416.59999999998</v>
      </c>
      <c r="L27" s="75">
        <v>354879.07</v>
      </c>
      <c r="M27" s="75">
        <v>347879.07</v>
      </c>
      <c r="N27" s="98">
        <v>649470.52</v>
      </c>
      <c r="O27" s="98">
        <v>351973.32</v>
      </c>
      <c r="P27" s="25">
        <f>SUM(D27:O27)</f>
        <v>4257106.99</v>
      </c>
    </row>
    <row r="28" spans="1:17" ht="15.75" customHeight="1" x14ac:dyDescent="0.25">
      <c r="A28" s="78" t="s">
        <v>75</v>
      </c>
      <c r="B28" s="76">
        <v>2600000</v>
      </c>
      <c r="C28" s="76">
        <v>6039315.9900000002</v>
      </c>
      <c r="D28" s="25">
        <v>0</v>
      </c>
      <c r="E28" s="25">
        <v>0</v>
      </c>
      <c r="F28" s="25">
        <v>620285.35</v>
      </c>
      <c r="G28" s="76">
        <v>280014</v>
      </c>
      <c r="H28" s="75">
        <v>380669.99</v>
      </c>
      <c r="I28" s="75">
        <v>2062977.41</v>
      </c>
      <c r="J28" s="75">
        <v>56420.28</v>
      </c>
      <c r="K28" s="75">
        <v>22546.959999999999</v>
      </c>
      <c r="L28" s="75">
        <v>251777</v>
      </c>
      <c r="M28" s="75">
        <v>686598.5</v>
      </c>
      <c r="N28" s="98">
        <v>472972.32</v>
      </c>
      <c r="O28" s="98">
        <v>1143276.04</v>
      </c>
      <c r="P28" s="25">
        <f>SUM(D28:O28)</f>
        <v>5977537.8500000006</v>
      </c>
    </row>
    <row r="29" spans="1:17" ht="15.75" customHeight="1" x14ac:dyDescent="0.25">
      <c r="A29" s="77" t="s">
        <v>74</v>
      </c>
      <c r="B29" s="76">
        <v>10980000</v>
      </c>
      <c r="C29" s="76">
        <v>9816800.0800000001</v>
      </c>
      <c r="D29" s="25">
        <v>0</v>
      </c>
      <c r="E29" s="76">
        <v>534624.11</v>
      </c>
      <c r="F29" s="76">
        <v>1964167.67</v>
      </c>
      <c r="G29" s="76">
        <v>315544.07</v>
      </c>
      <c r="H29" s="75">
        <v>1399732.49</v>
      </c>
      <c r="I29" s="75">
        <v>509865.55</v>
      </c>
      <c r="J29" s="75">
        <v>83162.58</v>
      </c>
      <c r="K29" s="75">
        <v>225123</v>
      </c>
      <c r="L29" s="75">
        <v>1915503.28</v>
      </c>
      <c r="M29" s="75">
        <v>49733.38</v>
      </c>
      <c r="N29" s="98">
        <v>1339326.21</v>
      </c>
      <c r="O29" s="98">
        <v>1399710.06</v>
      </c>
      <c r="P29" s="25">
        <f>SUM(D29:O29)</f>
        <v>9736492.4000000004</v>
      </c>
    </row>
    <row r="30" spans="1:17" ht="18" customHeight="1" thickBot="1" x14ac:dyDescent="0.3">
      <c r="A30" s="93" t="s">
        <v>73</v>
      </c>
      <c r="B30" s="72">
        <v>4809000</v>
      </c>
      <c r="C30" s="76">
        <v>5813029.9900000002</v>
      </c>
      <c r="D30" s="73">
        <v>0</v>
      </c>
      <c r="E30" s="72">
        <v>142000</v>
      </c>
      <c r="F30" s="72">
        <v>851483.28</v>
      </c>
      <c r="G30" s="72">
        <v>220496.35</v>
      </c>
      <c r="H30" s="71">
        <v>0</v>
      </c>
      <c r="I30" s="71">
        <v>861784.68</v>
      </c>
      <c r="J30" s="71">
        <v>997330.35</v>
      </c>
      <c r="K30" s="71">
        <v>0</v>
      </c>
      <c r="L30" s="71">
        <v>446355.7</v>
      </c>
      <c r="M30" s="70">
        <v>90447</v>
      </c>
      <c r="N30" s="97">
        <v>94126.24</v>
      </c>
      <c r="O30" s="97">
        <v>2004419.59</v>
      </c>
      <c r="P30" s="25">
        <f>SUM(D30:O30)</f>
        <v>5708443.1900000004</v>
      </c>
    </row>
    <row r="31" spans="1:17" ht="17.25" customHeight="1" thickBot="1" x14ac:dyDescent="0.3">
      <c r="A31" s="84" t="s">
        <v>72</v>
      </c>
      <c r="B31" s="83">
        <f>B32+B33+B34+B35+B36+B37+B38+B40</f>
        <v>18742931</v>
      </c>
      <c r="C31" s="96">
        <f>+C32+C33+C34+C35+C36+C37+C38+C39+C40</f>
        <v>28017921.140000001</v>
      </c>
      <c r="D31" s="95">
        <f>D32+D33+D34+D35+D36+D37+D38+D40</f>
        <v>0</v>
      </c>
      <c r="E31" s="94">
        <f>E32+E33+E34+E35+E36+E37+E38+E40</f>
        <v>143951.5</v>
      </c>
      <c r="F31" s="94">
        <f>F32+F33+F34+F35+F36+F37+F38+F40</f>
        <v>1252571.8399999999</v>
      </c>
      <c r="G31" s="94">
        <f>G32+G33+G34+G35+G36+G37+G38+G40</f>
        <v>10620</v>
      </c>
      <c r="H31" s="94">
        <f>H32+H33+H34+H35+H36+H37+H38+H40</f>
        <v>2157996.42</v>
      </c>
      <c r="I31" s="94">
        <f>I32+I33+I34+I35+I36+I37+I38+I40</f>
        <v>2286013.09</v>
      </c>
      <c r="J31" s="94">
        <f>J32+J33+J34+J35+J36+J37+J38+J40</f>
        <v>64870.05</v>
      </c>
      <c r="K31" s="94">
        <f>K32+K33+K34+K35+K36+K37+K38+K40</f>
        <v>2100690.4900000002</v>
      </c>
      <c r="L31" s="94">
        <f>L32+L33+L34+L35+L36+L37+L38+L40</f>
        <v>1083424.3400000001</v>
      </c>
      <c r="M31" s="94">
        <f>M32+M33+M34+M35+M36+M37+M38+M40</f>
        <v>307280.26</v>
      </c>
      <c r="N31" s="94">
        <f>N32+N33+N34+N35+N36+N37+N38+N40</f>
        <v>2896599.52</v>
      </c>
      <c r="O31" s="94">
        <f>O32+O33+O34+O35+O36+O37+O38+O40</f>
        <v>6362163.0200000005</v>
      </c>
      <c r="P31" s="82">
        <f>SUM(D31:O31)</f>
        <v>18666180.530000001</v>
      </c>
      <c r="Q31" s="1"/>
    </row>
    <row r="32" spans="1:17" ht="16.5" customHeight="1" x14ac:dyDescent="0.25">
      <c r="A32" s="81" t="s">
        <v>71</v>
      </c>
      <c r="B32" s="80">
        <v>1340000</v>
      </c>
      <c r="C32" s="76">
        <v>1612196.09</v>
      </c>
      <c r="D32" s="80">
        <v>0</v>
      </c>
      <c r="E32" s="80">
        <v>0</v>
      </c>
      <c r="F32" s="80">
        <v>83139.570000000007</v>
      </c>
      <c r="G32" s="80">
        <v>10620</v>
      </c>
      <c r="H32" s="79">
        <v>339116.32</v>
      </c>
      <c r="I32" s="79">
        <v>106893.99</v>
      </c>
      <c r="J32" s="79">
        <v>21815.31</v>
      </c>
      <c r="K32" s="79">
        <v>140835.59</v>
      </c>
      <c r="L32" s="79">
        <v>42880.01</v>
      </c>
      <c r="M32" s="75">
        <v>47859.99</v>
      </c>
      <c r="N32" s="75">
        <v>80519.679999999993</v>
      </c>
      <c r="O32" s="75">
        <v>528164.42000000004</v>
      </c>
      <c r="P32" s="25">
        <f>SUM(D32:O32)</f>
        <v>1401844.88</v>
      </c>
    </row>
    <row r="33" spans="1:18" ht="16.5" customHeight="1" x14ac:dyDescent="0.25">
      <c r="A33" s="77" t="s">
        <v>70</v>
      </c>
      <c r="B33" s="76">
        <v>240000</v>
      </c>
      <c r="C33" s="76">
        <v>654736.36</v>
      </c>
      <c r="D33" s="25">
        <v>0</v>
      </c>
      <c r="E33" s="25">
        <v>0</v>
      </c>
      <c r="F33" s="25">
        <v>33252.36</v>
      </c>
      <c r="G33" s="76">
        <v>0</v>
      </c>
      <c r="H33" s="75">
        <v>39480.93</v>
      </c>
      <c r="I33" s="75">
        <v>466.1</v>
      </c>
      <c r="J33" s="75">
        <v>0</v>
      </c>
      <c r="K33" s="75">
        <v>0</v>
      </c>
      <c r="L33" s="75">
        <v>543616</v>
      </c>
      <c r="M33" s="75">
        <v>420</v>
      </c>
      <c r="N33" s="75">
        <v>0</v>
      </c>
      <c r="O33" s="75">
        <v>32832</v>
      </c>
      <c r="P33" s="25">
        <f>SUM(D33:O33)</f>
        <v>650067.39</v>
      </c>
    </row>
    <row r="34" spans="1:18" ht="15" customHeight="1" x14ac:dyDescent="0.25">
      <c r="A34" s="77" t="s">
        <v>69</v>
      </c>
      <c r="B34" s="76">
        <v>1120000</v>
      </c>
      <c r="C34" s="76">
        <v>714908.37</v>
      </c>
      <c r="D34" s="25">
        <v>0</v>
      </c>
      <c r="E34" s="76">
        <v>55607.5</v>
      </c>
      <c r="F34" s="76">
        <v>148760.24</v>
      </c>
      <c r="G34" s="76">
        <v>0</v>
      </c>
      <c r="H34" s="75">
        <v>5338.01</v>
      </c>
      <c r="I34" s="75">
        <v>180462.06</v>
      </c>
      <c r="J34" s="75">
        <v>5599.73</v>
      </c>
      <c r="K34" s="75">
        <v>0</v>
      </c>
      <c r="L34" s="75">
        <v>174278.39999999999</v>
      </c>
      <c r="M34" s="75">
        <v>400</v>
      </c>
      <c r="N34" s="75">
        <v>28520.01</v>
      </c>
      <c r="O34" s="75">
        <v>115780.42</v>
      </c>
      <c r="P34" s="25">
        <f>SUM(D34:O34)</f>
        <v>714746.37</v>
      </c>
      <c r="R34" s="1"/>
    </row>
    <row r="35" spans="1:18" ht="17.25" customHeight="1" x14ac:dyDescent="0.25">
      <c r="A35" s="77" t="s">
        <v>68</v>
      </c>
      <c r="B35" s="76">
        <v>0</v>
      </c>
      <c r="C35" s="76">
        <v>0</v>
      </c>
      <c r="D35" s="25">
        <v>0</v>
      </c>
      <c r="E35" s="25">
        <v>0</v>
      </c>
      <c r="F35" s="25">
        <v>0</v>
      </c>
      <c r="G35" s="76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25">
        <f>SUM(D35:O35)</f>
        <v>0</v>
      </c>
    </row>
    <row r="36" spans="1:18" ht="16.5" customHeight="1" x14ac:dyDescent="0.25">
      <c r="A36" s="77" t="s">
        <v>67</v>
      </c>
      <c r="B36" s="76">
        <v>510000</v>
      </c>
      <c r="C36" s="76">
        <v>94105.45</v>
      </c>
      <c r="D36" s="25">
        <v>0</v>
      </c>
      <c r="E36" s="25">
        <v>0</v>
      </c>
      <c r="F36" s="25">
        <v>24407.439999999999</v>
      </c>
      <c r="G36" s="76">
        <v>0</v>
      </c>
      <c r="H36" s="75">
        <v>11653.17</v>
      </c>
      <c r="I36" s="75">
        <v>0</v>
      </c>
      <c r="J36" s="75">
        <v>698</v>
      </c>
      <c r="K36" s="75">
        <v>0</v>
      </c>
      <c r="L36" s="75">
        <v>3585</v>
      </c>
      <c r="M36" s="75">
        <v>11161.31</v>
      </c>
      <c r="N36" s="75">
        <v>0</v>
      </c>
      <c r="O36" s="75">
        <v>36696.25</v>
      </c>
      <c r="P36" s="25">
        <f>SUM(D36:O36)</f>
        <v>88201.17</v>
      </c>
    </row>
    <row r="37" spans="1:18" ht="18" customHeight="1" x14ac:dyDescent="0.25">
      <c r="A37" s="77" t="s">
        <v>66</v>
      </c>
      <c r="B37" s="76">
        <v>590000</v>
      </c>
      <c r="C37" s="76">
        <v>853962.73</v>
      </c>
      <c r="D37" s="25">
        <v>0</v>
      </c>
      <c r="E37" s="25">
        <v>0</v>
      </c>
      <c r="F37" s="25">
        <v>24222.17</v>
      </c>
      <c r="G37" s="76">
        <v>0</v>
      </c>
      <c r="H37" s="75">
        <v>5052.79</v>
      </c>
      <c r="I37" s="75">
        <v>295132.15999999997</v>
      </c>
      <c r="J37" s="75">
        <v>890</v>
      </c>
      <c r="K37" s="75">
        <v>1715100</v>
      </c>
      <c r="L37" s="75">
        <v>1608.59</v>
      </c>
      <c r="M37" s="75">
        <v>2119.9699999999998</v>
      </c>
      <c r="N37" s="75">
        <v>0</v>
      </c>
      <c r="O37" s="75">
        <v>497829.89</v>
      </c>
      <c r="P37" s="25">
        <f>SUM(D37:O37)</f>
        <v>2541955.5700000003</v>
      </c>
    </row>
    <row r="38" spans="1:18" ht="18" customHeight="1" x14ac:dyDescent="0.25">
      <c r="A38" s="78" t="s">
        <v>65</v>
      </c>
      <c r="B38" s="76">
        <v>11010000</v>
      </c>
      <c r="C38" s="76">
        <v>10862016.93</v>
      </c>
      <c r="D38" s="25">
        <v>0</v>
      </c>
      <c r="E38" s="25">
        <v>0</v>
      </c>
      <c r="F38" s="25">
        <v>52830.28</v>
      </c>
      <c r="G38" s="76">
        <v>0</v>
      </c>
      <c r="H38" s="75">
        <v>1725274.16</v>
      </c>
      <c r="I38" s="75">
        <v>551727.88</v>
      </c>
      <c r="J38" s="75">
        <v>820</v>
      </c>
      <c r="K38" s="75">
        <v>0</v>
      </c>
      <c r="L38" s="75">
        <v>21534.799999999999</v>
      </c>
      <c r="M38" s="75">
        <v>3028.99</v>
      </c>
      <c r="N38" s="75">
        <v>2441870</v>
      </c>
      <c r="O38" s="75">
        <v>4287422.74</v>
      </c>
      <c r="P38" s="25">
        <f>SUM(D38:O38)</f>
        <v>9084508.8499999996</v>
      </c>
    </row>
    <row r="39" spans="1:18" ht="30.6" customHeight="1" x14ac:dyDescent="0.25">
      <c r="A39" s="78" t="s">
        <v>64</v>
      </c>
      <c r="B39" s="76">
        <v>0</v>
      </c>
      <c r="C39" s="76">
        <v>0</v>
      </c>
      <c r="D39" s="25">
        <v>0</v>
      </c>
      <c r="E39" s="25">
        <v>0</v>
      </c>
      <c r="F39" s="25">
        <v>0</v>
      </c>
      <c r="G39" s="76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25">
        <f>SUM(D39:O39)</f>
        <v>0</v>
      </c>
    </row>
    <row r="40" spans="1:18" ht="20.25" customHeight="1" thickBot="1" x14ac:dyDescent="0.3">
      <c r="A40" s="93" t="s">
        <v>63</v>
      </c>
      <c r="B40" s="72">
        <v>3932931</v>
      </c>
      <c r="C40" s="76">
        <v>13225995.210000001</v>
      </c>
      <c r="D40" s="73">
        <v>0</v>
      </c>
      <c r="E40" s="72">
        <v>88344</v>
      </c>
      <c r="F40" s="72">
        <v>885959.78</v>
      </c>
      <c r="G40" s="72">
        <v>0</v>
      </c>
      <c r="H40" s="71">
        <v>32081.040000000001</v>
      </c>
      <c r="I40" s="71">
        <v>1151330.8999999999</v>
      </c>
      <c r="J40" s="71">
        <v>35047.01</v>
      </c>
      <c r="K40" s="71">
        <v>244754.9</v>
      </c>
      <c r="L40" s="71">
        <v>295921.53999999998</v>
      </c>
      <c r="M40" s="70">
        <v>242290</v>
      </c>
      <c r="N40" s="70">
        <v>345689.83</v>
      </c>
      <c r="O40" s="70">
        <v>863437.3</v>
      </c>
      <c r="P40" s="25">
        <f>SUM(D40:O40)</f>
        <v>4184856.3</v>
      </c>
    </row>
    <row r="41" spans="1:18" ht="18.75" customHeight="1" thickBot="1" x14ac:dyDescent="0.3">
      <c r="A41" s="92" t="s">
        <v>62</v>
      </c>
      <c r="B41" s="82">
        <f>+B42+B43+B44+B45+B46+B47+B48</f>
        <v>0</v>
      </c>
      <c r="C41" s="82">
        <f>+C42+C43+C44+C45+C46+C47+C48</f>
        <v>0</v>
      </c>
      <c r="D41" s="82">
        <f>+D42+D43+D44+D45+D46+D47+D48</f>
        <v>0</v>
      </c>
      <c r="E41" s="82">
        <f>+E42+E43+E44+E45+E46+E47+E48</f>
        <v>0</v>
      </c>
      <c r="F41" s="82">
        <f>+F42+F43+F44+F45+F46+F47+F48</f>
        <v>0</v>
      </c>
      <c r="G41" s="82">
        <f>+G42+G43+G44+G45+G46+G47+G48</f>
        <v>0</v>
      </c>
      <c r="H41" s="82">
        <f>+H42+H43+H44+H45+H46+H47+H48</f>
        <v>0</v>
      </c>
      <c r="I41" s="82">
        <f>+I42+I43+I44+I45+I46+I47+I48</f>
        <v>0</v>
      </c>
      <c r="J41" s="82">
        <f>+J42+J43+J44+J45+J46+J47+J48</f>
        <v>0</v>
      </c>
      <c r="K41" s="82">
        <f>+K42+K43+K44+K45+K46+K47+K48</f>
        <v>0</v>
      </c>
      <c r="L41" s="82">
        <f>+L42+L43+L44+L45+L46+L47+L48</f>
        <v>0</v>
      </c>
      <c r="M41" s="82">
        <f>+M42+M43+M44+M45+M46+M47+M48</f>
        <v>0</v>
      </c>
      <c r="N41" s="82">
        <f>+N42+N43+N44+N45+N46+N47+N48</f>
        <v>0</v>
      </c>
      <c r="O41" s="82">
        <f>+O42+O43+O44+O45+O46+O47+O48</f>
        <v>0</v>
      </c>
      <c r="P41" s="82">
        <f>SUM(D41:O41)</f>
        <v>0</v>
      </c>
    </row>
    <row r="42" spans="1:18" ht="18" customHeight="1" x14ac:dyDescent="0.25">
      <c r="A42" s="90" t="s">
        <v>61</v>
      </c>
      <c r="B42" s="80">
        <v>0</v>
      </c>
      <c r="C42" s="80">
        <f>SUM(B42:B42)</f>
        <v>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75">
        <v>0</v>
      </c>
      <c r="O42" s="75">
        <v>0</v>
      </c>
      <c r="P42" s="25">
        <f>SUM(D42:O42)</f>
        <v>0</v>
      </c>
    </row>
    <row r="43" spans="1:18" ht="17.25" customHeight="1" x14ac:dyDescent="0.25">
      <c r="A43" s="60" t="s">
        <v>60</v>
      </c>
      <c r="B43" s="25">
        <v>0</v>
      </c>
      <c r="C43" s="25">
        <f>SUM(B43:B43)</f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88">
        <v>0</v>
      </c>
      <c r="O43" s="88">
        <v>0</v>
      </c>
      <c r="P43" s="25">
        <f>SUM(D43:O43)</f>
        <v>0</v>
      </c>
    </row>
    <row r="44" spans="1:18" ht="17.25" customHeight="1" x14ac:dyDescent="0.25">
      <c r="A44" s="60" t="s">
        <v>59</v>
      </c>
      <c r="B44" s="25">
        <v>0</v>
      </c>
      <c r="C44" s="25">
        <f>SUM(B44:B44)</f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88">
        <v>0</v>
      </c>
      <c r="O44" s="88">
        <v>0</v>
      </c>
      <c r="P44" s="25">
        <f>SUM(D44:O44)</f>
        <v>0</v>
      </c>
    </row>
    <row r="45" spans="1:18" ht="17.25" customHeight="1" x14ac:dyDescent="0.25">
      <c r="A45" s="89" t="s">
        <v>58</v>
      </c>
      <c r="B45" s="25">
        <v>0</v>
      </c>
      <c r="C45" s="25">
        <f>SUM(B45:B45)</f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88">
        <v>0</v>
      </c>
      <c r="O45" s="88">
        <v>0</v>
      </c>
      <c r="P45" s="25">
        <f>SUM(D45:O45)</f>
        <v>0</v>
      </c>
    </row>
    <row r="46" spans="1:18" ht="18" customHeight="1" x14ac:dyDescent="0.25">
      <c r="A46" s="89" t="s">
        <v>57</v>
      </c>
      <c r="B46" s="25">
        <v>0</v>
      </c>
      <c r="C46" s="25">
        <f>SUM(B46:B46)</f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88">
        <v>0</v>
      </c>
      <c r="O46" s="88">
        <v>0</v>
      </c>
      <c r="P46" s="25">
        <f>SUM(D46:O46)</f>
        <v>0</v>
      </c>
    </row>
    <row r="47" spans="1:18" ht="18" customHeight="1" x14ac:dyDescent="0.25">
      <c r="A47" s="60" t="s">
        <v>56</v>
      </c>
      <c r="B47" s="25">
        <v>0</v>
      </c>
      <c r="C47" s="25">
        <f>SUM(B47:B47)</f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88">
        <v>0</v>
      </c>
      <c r="O47" s="88">
        <v>0</v>
      </c>
      <c r="P47" s="25">
        <f>SUM(D47:O47)</f>
        <v>0</v>
      </c>
    </row>
    <row r="48" spans="1:18" ht="20.25" customHeight="1" thickBot="1" x14ac:dyDescent="0.3">
      <c r="A48" s="87" t="s">
        <v>55</v>
      </c>
      <c r="B48" s="73">
        <v>0</v>
      </c>
      <c r="C48" s="73">
        <f>SUM(B48:B48)</f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88">
        <v>0</v>
      </c>
      <c r="O48" s="88">
        <v>0</v>
      </c>
      <c r="P48" s="25">
        <f>SUM(D48:O48)</f>
        <v>0</v>
      </c>
    </row>
    <row r="49" spans="1:16" ht="16.5" thickBot="1" x14ac:dyDescent="0.3">
      <c r="A49" s="92" t="s">
        <v>54</v>
      </c>
      <c r="B49" s="91">
        <f>+B50+B51+B52+B53+B54+B55+B56</f>
        <v>0</v>
      </c>
      <c r="C49" s="91">
        <f>+C50+C51+C52+C53+C54+C55+C56</f>
        <v>0</v>
      </c>
      <c r="D49" s="91">
        <f>+D50+D51+D52+D53+D54+D55+D56</f>
        <v>0</v>
      </c>
      <c r="E49" s="91">
        <f>+E50+E51+E52+E53+E54+E55+E56</f>
        <v>0</v>
      </c>
      <c r="F49" s="91">
        <f>+F50+F51+F52+F53+F54+F55+F56</f>
        <v>0</v>
      </c>
      <c r="G49" s="91">
        <f>+G50+G51+G52+G53+G54+G55+G56</f>
        <v>0</v>
      </c>
      <c r="H49" s="91">
        <f>+H50+H51+H52+H53+H54+H55+H56</f>
        <v>0</v>
      </c>
      <c r="I49" s="91">
        <f>+I50+I51+I52+I53+I54+I55+I56</f>
        <v>0</v>
      </c>
      <c r="J49" s="91">
        <f>+J50+J51+J52+J53+J54+J55+J56</f>
        <v>0</v>
      </c>
      <c r="K49" s="91">
        <f>+K50+K51+K52+K53+K54+K55+K56</f>
        <v>0</v>
      </c>
      <c r="L49" s="91">
        <f>+L50+L51+L52+L53+L54+L55+L56</f>
        <v>0</v>
      </c>
      <c r="M49" s="91">
        <f>+M50+M51+M52+M53+M54+M55+M56</f>
        <v>0</v>
      </c>
      <c r="N49" s="91">
        <f>+N50+N51+N52+N53+N54+N55+N56</f>
        <v>0</v>
      </c>
      <c r="O49" s="91">
        <f>+O50+O51+O52+O53+O54+O55+O56</f>
        <v>0</v>
      </c>
      <c r="P49" s="82">
        <f>SUM(D49:O49)</f>
        <v>0</v>
      </c>
    </row>
    <row r="50" spans="1:16" ht="18.75" customHeight="1" x14ac:dyDescent="0.25">
      <c r="A50" s="90" t="s">
        <v>53</v>
      </c>
      <c r="B50" s="80">
        <v>0</v>
      </c>
      <c r="C50" s="80">
        <f>SUM(B50:B50)</f>
        <v>0</v>
      </c>
      <c r="D50" s="80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5">
        <v>0</v>
      </c>
      <c r="O50" s="75">
        <v>0</v>
      </c>
      <c r="P50" s="25">
        <f>SUM(D50:O50)</f>
        <v>0</v>
      </c>
    </row>
    <row r="51" spans="1:16" ht="18" customHeight="1" x14ac:dyDescent="0.25">
      <c r="A51" s="60" t="s">
        <v>52</v>
      </c>
      <c r="B51" s="25">
        <v>0</v>
      </c>
      <c r="C51" s="25">
        <f>SUM(B51:B51)</f>
        <v>0</v>
      </c>
      <c r="D51" s="25"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  <c r="N51" s="88">
        <v>0</v>
      </c>
      <c r="O51" s="88">
        <v>0</v>
      </c>
      <c r="P51" s="25">
        <f>SUM(D51:O51)</f>
        <v>0</v>
      </c>
    </row>
    <row r="52" spans="1:16" ht="19.5" customHeight="1" x14ac:dyDescent="0.25">
      <c r="A52" s="60" t="s">
        <v>51</v>
      </c>
      <c r="B52" s="25">
        <v>0</v>
      </c>
      <c r="C52" s="25">
        <f>SUM(B52:B52)</f>
        <v>0</v>
      </c>
      <c r="D52" s="25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25">
        <f>SUM(D52:O52)</f>
        <v>0</v>
      </c>
    </row>
    <row r="53" spans="1:16" ht="22.5" customHeight="1" x14ac:dyDescent="0.25">
      <c r="A53" s="89" t="s">
        <v>50</v>
      </c>
      <c r="B53" s="25">
        <v>0</v>
      </c>
      <c r="C53" s="25">
        <f>SUM(B53:B53)</f>
        <v>0</v>
      </c>
      <c r="D53" s="25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25">
        <f>SUM(D53:O53)</f>
        <v>0</v>
      </c>
    </row>
    <row r="54" spans="1:16" ht="21" customHeight="1" x14ac:dyDescent="0.25">
      <c r="A54" s="89" t="s">
        <v>49</v>
      </c>
      <c r="B54" s="25">
        <v>0</v>
      </c>
      <c r="C54" s="25">
        <f>SUM(B54:B54)</f>
        <v>0</v>
      </c>
      <c r="D54" s="25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25">
        <f>SUM(D54:O54)</f>
        <v>0</v>
      </c>
    </row>
    <row r="55" spans="1:16" ht="18.75" customHeight="1" x14ac:dyDescent="0.25">
      <c r="A55" s="60" t="s">
        <v>48</v>
      </c>
      <c r="B55" s="25">
        <v>0</v>
      </c>
      <c r="C55" s="25">
        <f>SUM(B55:B55)</f>
        <v>0</v>
      </c>
      <c r="D55" s="25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25">
        <f>SUM(D55:O55)</f>
        <v>0</v>
      </c>
    </row>
    <row r="56" spans="1:16" ht="21.75" customHeight="1" thickBot="1" x14ac:dyDescent="0.3">
      <c r="A56" s="87" t="s">
        <v>47</v>
      </c>
      <c r="B56" s="73">
        <v>0</v>
      </c>
      <c r="C56" s="73">
        <f>SUM(B56:B56)</f>
        <v>0</v>
      </c>
      <c r="D56" s="73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5">
        <v>0</v>
      </c>
      <c r="O56" s="85">
        <v>0</v>
      </c>
      <c r="P56" s="25">
        <f>SUM(D56:O56)</f>
        <v>0</v>
      </c>
    </row>
    <row r="57" spans="1:16" ht="18" customHeight="1" thickBot="1" x14ac:dyDescent="0.3">
      <c r="A57" s="84" t="s">
        <v>46</v>
      </c>
      <c r="B57" s="83">
        <f>SUM(B58:B66)</f>
        <v>1347870</v>
      </c>
      <c r="C57" s="82">
        <f>+C58+C59+C60+C61+C62+C63+C64+C65+C66</f>
        <v>5975165.8899999997</v>
      </c>
      <c r="D57" s="82">
        <v>0</v>
      </c>
      <c r="E57" s="82">
        <f>+E58+E59+E60+E61+E62+E63+E64+E65+E66</f>
        <v>460835</v>
      </c>
      <c r="F57" s="82">
        <f>+F58+F59+F60+F61+F62+F63+F64+F65+F66</f>
        <v>705578.33</v>
      </c>
      <c r="G57" s="82">
        <f>+G58+G59+G60+G61+G62+G63+G64+G65+G66</f>
        <v>231050.02</v>
      </c>
      <c r="H57" s="82">
        <f>+H58+H59+H60+H61+H62+H63+H64+H65+H66</f>
        <v>0</v>
      </c>
      <c r="I57" s="82">
        <f>+I58+I59+I60+I61+I62+I63+I64+I65+I66</f>
        <v>2379943.79</v>
      </c>
      <c r="J57" s="82">
        <f>+J58+J59+J60+J61+J62+J63+J64+J65+J66</f>
        <v>885461.77999999991</v>
      </c>
      <c r="K57" s="82">
        <f>+K58+K59+K60+K61+K62+K63+K64+K65+K66</f>
        <v>0</v>
      </c>
      <c r="L57" s="82">
        <f>+L58+L59+L60+L61+L62+L63+L64+L65+L66</f>
        <v>381892.48</v>
      </c>
      <c r="M57" s="82">
        <f>+M58+M59+M60+M61+M62+M63+M64+M65+M66</f>
        <v>0</v>
      </c>
      <c r="N57" s="82">
        <f>+N58+N59+N60+N61+N62+N63+N64+N65+N66</f>
        <v>303420.01</v>
      </c>
      <c r="O57" s="82">
        <f>+O58+O59+O60+O61+O62+O63+O64+O65+O66</f>
        <v>212727.15</v>
      </c>
      <c r="P57" s="82">
        <f>SUM(D57:O57)</f>
        <v>5560908.5600000005</v>
      </c>
    </row>
    <row r="58" spans="1:16" ht="15.75" x14ac:dyDescent="0.25">
      <c r="A58" s="81" t="s">
        <v>45</v>
      </c>
      <c r="B58" s="80">
        <v>1347870</v>
      </c>
      <c r="C58" s="25">
        <v>2335046.5099999998</v>
      </c>
      <c r="D58" s="80">
        <v>0</v>
      </c>
      <c r="E58" s="80">
        <v>218270</v>
      </c>
      <c r="F58" s="80">
        <v>183986.47</v>
      </c>
      <c r="G58" s="80">
        <v>231050.02</v>
      </c>
      <c r="H58" s="79">
        <v>0</v>
      </c>
      <c r="I58" s="79">
        <v>652905.37</v>
      </c>
      <c r="J58" s="79">
        <v>821111.08</v>
      </c>
      <c r="K58" s="79">
        <v>0</v>
      </c>
      <c r="L58" s="79">
        <v>68802.710000000006</v>
      </c>
      <c r="M58" s="75">
        <v>0</v>
      </c>
      <c r="N58" s="75">
        <v>16949.97</v>
      </c>
      <c r="O58" s="75">
        <v>117403.15</v>
      </c>
      <c r="P58" s="25">
        <f>SUM(D58:O58)</f>
        <v>2310478.77</v>
      </c>
    </row>
    <row r="59" spans="1:16" ht="18.75" customHeight="1" x14ac:dyDescent="0.25">
      <c r="A59" s="78" t="s">
        <v>44</v>
      </c>
      <c r="B59" s="25">
        <v>0</v>
      </c>
      <c r="C59" s="25">
        <v>412635.21</v>
      </c>
      <c r="D59" s="25">
        <v>0</v>
      </c>
      <c r="E59" s="76">
        <v>9600</v>
      </c>
      <c r="F59" s="76">
        <v>0</v>
      </c>
      <c r="G59" s="76">
        <v>0</v>
      </c>
      <c r="H59" s="75">
        <v>0</v>
      </c>
      <c r="I59" s="75">
        <v>343686.21</v>
      </c>
      <c r="J59" s="75">
        <v>0</v>
      </c>
      <c r="K59" s="75">
        <v>0</v>
      </c>
      <c r="L59" s="75">
        <v>13994.8</v>
      </c>
      <c r="M59" s="75">
        <v>0</v>
      </c>
      <c r="N59" s="75">
        <v>0</v>
      </c>
      <c r="O59" s="75">
        <v>30600</v>
      </c>
      <c r="P59" s="25">
        <f>SUM(D59:O59)</f>
        <v>397881.01</v>
      </c>
    </row>
    <row r="60" spans="1:16" ht="18.75" customHeight="1" x14ac:dyDescent="0.25">
      <c r="A60" s="77" t="s">
        <v>43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76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25">
        <f>SUM(D60:O60)</f>
        <v>0</v>
      </c>
    </row>
    <row r="61" spans="1:16" ht="19.5" customHeight="1" x14ac:dyDescent="0.25">
      <c r="A61" s="77" t="s">
        <v>42</v>
      </c>
      <c r="B61" s="25">
        <v>0</v>
      </c>
      <c r="C61" s="25">
        <v>81998.58</v>
      </c>
      <c r="D61" s="25">
        <v>0</v>
      </c>
      <c r="E61" s="25">
        <v>0</v>
      </c>
      <c r="F61" s="25">
        <v>24993.58</v>
      </c>
      <c r="G61" s="76">
        <v>0</v>
      </c>
      <c r="H61" s="75">
        <v>0</v>
      </c>
      <c r="I61" s="75">
        <v>14878.62</v>
      </c>
      <c r="J61" s="75">
        <v>42126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25">
        <f>SUM(D61:O61)</f>
        <v>81998.200000000012</v>
      </c>
    </row>
    <row r="62" spans="1:16" ht="20.25" customHeight="1" x14ac:dyDescent="0.25">
      <c r="A62" s="77" t="s">
        <v>41</v>
      </c>
      <c r="B62" s="25">
        <v>0</v>
      </c>
      <c r="C62" s="25">
        <v>2472485.59</v>
      </c>
      <c r="D62" s="25">
        <v>0</v>
      </c>
      <c r="E62" s="76">
        <v>232965</v>
      </c>
      <c r="F62" s="76">
        <v>94808.28</v>
      </c>
      <c r="G62" s="76">
        <v>0</v>
      </c>
      <c r="H62" s="75">
        <v>0</v>
      </c>
      <c r="I62" s="75">
        <v>1351363.59</v>
      </c>
      <c r="J62" s="75">
        <v>22224.7</v>
      </c>
      <c r="K62" s="75">
        <v>0</v>
      </c>
      <c r="L62" s="75">
        <v>44994.97</v>
      </c>
      <c r="M62" s="75">
        <v>0</v>
      </c>
      <c r="N62" s="75">
        <v>286470.03999999998</v>
      </c>
      <c r="O62" s="75">
        <v>64724</v>
      </c>
      <c r="P62" s="25">
        <f>SUM(D62:O62)</f>
        <v>2097550.58</v>
      </c>
    </row>
    <row r="63" spans="1:16" ht="18" customHeight="1" x14ac:dyDescent="0.25">
      <c r="A63" s="77" t="s">
        <v>40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76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25">
        <f>SUM(D63:O63)</f>
        <v>0</v>
      </c>
    </row>
    <row r="64" spans="1:16" ht="18.75" customHeight="1" x14ac:dyDescent="0.25">
      <c r="A64" s="77" t="s">
        <v>39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76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25">
        <f>SUM(D64:O64)</f>
        <v>0</v>
      </c>
    </row>
    <row r="65" spans="1:16" ht="18.75" customHeight="1" x14ac:dyDescent="0.25">
      <c r="A65" s="77" t="s">
        <v>38</v>
      </c>
      <c r="B65" s="25">
        <v>0</v>
      </c>
      <c r="C65" s="25">
        <v>254100</v>
      </c>
      <c r="D65" s="25">
        <v>0</v>
      </c>
      <c r="E65" s="25">
        <v>0</v>
      </c>
      <c r="F65" s="25">
        <v>0</v>
      </c>
      <c r="G65" s="76">
        <v>0</v>
      </c>
      <c r="H65" s="75">
        <v>0</v>
      </c>
      <c r="I65" s="75">
        <v>0</v>
      </c>
      <c r="J65" s="75">
        <v>0</v>
      </c>
      <c r="K65" s="75">
        <v>0</v>
      </c>
      <c r="L65" s="75">
        <v>254100</v>
      </c>
      <c r="M65" s="75">
        <v>0</v>
      </c>
      <c r="N65" s="75">
        <v>0</v>
      </c>
      <c r="O65" s="75">
        <v>0</v>
      </c>
      <c r="P65" s="25">
        <f>SUM(D65:O65)</f>
        <v>254100</v>
      </c>
    </row>
    <row r="66" spans="1:16" ht="24" customHeight="1" thickBot="1" x14ac:dyDescent="0.3">
      <c r="A66" s="74" t="s">
        <v>37</v>
      </c>
      <c r="B66" s="73">
        <v>0</v>
      </c>
      <c r="C66" s="25">
        <v>418900</v>
      </c>
      <c r="D66" s="73">
        <v>0</v>
      </c>
      <c r="E66" s="73">
        <v>0</v>
      </c>
      <c r="F66" s="73">
        <v>401790</v>
      </c>
      <c r="G66" s="72">
        <v>0</v>
      </c>
      <c r="H66" s="71">
        <v>0</v>
      </c>
      <c r="I66" s="71">
        <v>17110</v>
      </c>
      <c r="J66" s="71">
        <v>0</v>
      </c>
      <c r="K66" s="71">
        <v>0</v>
      </c>
      <c r="L66" s="71">
        <v>0</v>
      </c>
      <c r="M66" s="70">
        <v>0</v>
      </c>
      <c r="N66" s="70">
        <v>0</v>
      </c>
      <c r="O66" s="70">
        <v>0</v>
      </c>
      <c r="P66" s="25">
        <f>SUM(D66:O66)</f>
        <v>418900</v>
      </c>
    </row>
    <row r="67" spans="1:16" ht="16.5" thickBot="1" x14ac:dyDescent="0.3">
      <c r="A67" s="69" t="s">
        <v>36</v>
      </c>
      <c r="B67" s="68">
        <f>+B15+B21+B31+B57</f>
        <v>707103172</v>
      </c>
      <c r="C67" s="67">
        <f>+C15+C21+C31+C57</f>
        <v>780803543</v>
      </c>
      <c r="D67" s="67">
        <f>+D15+D21+D31+D57</f>
        <v>47520018.649999999</v>
      </c>
      <c r="E67" s="67">
        <f>+E15+E21+E31+E41+E49+E57</f>
        <v>48994651.360000007</v>
      </c>
      <c r="F67" s="67">
        <f>+F15+F21+F31+F41+F49+F57</f>
        <v>53533407.859999999</v>
      </c>
      <c r="G67" s="67">
        <f>+G15+G21+G31+G41+G49+G57</f>
        <v>50897433.500000007</v>
      </c>
      <c r="H67" s="67">
        <f>+H15+H21+H31+H41+H49+H57</f>
        <v>54451927.530000001</v>
      </c>
      <c r="I67" s="67">
        <f>+I15+I21+I31+I41+I49+I57</f>
        <v>90170767.200000033</v>
      </c>
      <c r="J67" s="67">
        <f>+J15+J21+J31+J41+J49+J57</f>
        <v>57712530.459999993</v>
      </c>
      <c r="K67" s="67">
        <f>+K15+K21+K31+K41+K49+K57</f>
        <v>51966492.130000003</v>
      </c>
      <c r="L67" s="67">
        <f>+L15+L21+L31+L41+L49+L57</f>
        <v>54947856.729999997</v>
      </c>
      <c r="M67" s="67">
        <f>+M15+M21+M31+M41+M49+M57</f>
        <v>53344814.319999993</v>
      </c>
      <c r="N67" s="67">
        <f>+N15+N21+N31+N41+N49+N57</f>
        <v>127270883.59</v>
      </c>
      <c r="O67" s="67">
        <f>+O15+O21+O31+O41+O49+O57</f>
        <v>78552988.079999998</v>
      </c>
      <c r="P67" s="67">
        <f>SUM(D67:O67)</f>
        <v>769363771.41000009</v>
      </c>
    </row>
    <row r="68" spans="1:16" ht="17.25" customHeight="1" x14ac:dyDescent="0.25">
      <c r="A68" s="66" t="s">
        <v>35</v>
      </c>
      <c r="B68" s="65">
        <f>+B69+B70+B71+B72</f>
        <v>0</v>
      </c>
      <c r="C68" s="65">
        <f>+C69+C70+C71+C72</f>
        <v>0</v>
      </c>
      <c r="D68" s="65">
        <f>+D69+D70+D71+D72</f>
        <v>0</v>
      </c>
      <c r="E68" s="65">
        <f>+E69+E70+E71+E72</f>
        <v>0</v>
      </c>
      <c r="F68" s="65">
        <f>+F69+F70+F71+F72</f>
        <v>0</v>
      </c>
      <c r="G68" s="65">
        <f>+G69+G70+G71+G72</f>
        <v>0</v>
      </c>
      <c r="H68" s="65">
        <f>+H69+H70+H71+H72</f>
        <v>0</v>
      </c>
      <c r="I68" s="65">
        <f>+I69+I70+I71+I72</f>
        <v>0</v>
      </c>
      <c r="J68" s="65">
        <f>+J69+J70+J71+J72</f>
        <v>0</v>
      </c>
      <c r="K68" s="65">
        <f>+K69+K70+K71+K72</f>
        <v>0</v>
      </c>
      <c r="L68" s="65">
        <f>+L69+L70+L71+L72</f>
        <v>0</v>
      </c>
      <c r="M68" s="65">
        <f>+M69+M70+M71+M72</f>
        <v>0</v>
      </c>
      <c r="N68" s="65">
        <f>+N69+N70+N71+N72</f>
        <v>0</v>
      </c>
      <c r="O68" s="65">
        <f>+O69+O70+O71+O72</f>
        <v>0</v>
      </c>
      <c r="P68" s="64">
        <f>+P69+P70+P71+P72</f>
        <v>0</v>
      </c>
    </row>
    <row r="69" spans="1:16" ht="17.25" customHeight="1" x14ac:dyDescent="0.25">
      <c r="A69" s="60" t="s">
        <v>34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8">
        <v>0</v>
      </c>
      <c r="P69" s="25">
        <f>SUM(D69:O69)</f>
        <v>0</v>
      </c>
    </row>
    <row r="70" spans="1:16" ht="18" customHeight="1" x14ac:dyDescent="0.25">
      <c r="A70" s="60" t="s">
        <v>33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8">
        <v>0</v>
      </c>
      <c r="P70" s="25">
        <f>SUM(D70:O70)</f>
        <v>0</v>
      </c>
    </row>
    <row r="71" spans="1:16" ht="18" customHeight="1" x14ac:dyDescent="0.25">
      <c r="A71" s="60" t="s">
        <v>32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8">
        <v>0</v>
      </c>
      <c r="P71" s="25">
        <f>SUM(D71:O71)</f>
        <v>0</v>
      </c>
    </row>
    <row r="72" spans="1:16" ht="31.15" customHeight="1" x14ac:dyDescent="0.25">
      <c r="A72" s="63" t="s">
        <v>31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8">
        <v>0</v>
      </c>
      <c r="P72" s="25">
        <f>SUM(D72:O72)</f>
        <v>0</v>
      </c>
    </row>
    <row r="73" spans="1:16" ht="18.75" customHeight="1" x14ac:dyDescent="0.25">
      <c r="A73" s="58" t="s">
        <v>30</v>
      </c>
      <c r="B73" s="62">
        <f>+B74+B75</f>
        <v>0</v>
      </c>
      <c r="C73" s="62">
        <f>+C74+C75</f>
        <v>0</v>
      </c>
      <c r="D73" s="55">
        <f>+D74+D75</f>
        <v>0</v>
      </c>
      <c r="E73" s="61">
        <f>+E74+E75</f>
        <v>0</v>
      </c>
      <c r="F73" s="61">
        <f>+F74+F75</f>
        <v>0</v>
      </c>
      <c r="G73" s="61">
        <f>+G74+G75</f>
        <v>0</v>
      </c>
      <c r="H73" s="61">
        <f>+H74+H75</f>
        <v>0</v>
      </c>
      <c r="I73" s="61">
        <f>+I74+I75</f>
        <v>0</v>
      </c>
      <c r="J73" s="61">
        <f>+J74+J75</f>
        <v>0</v>
      </c>
      <c r="K73" s="61">
        <f>+K74+K75</f>
        <v>0</v>
      </c>
      <c r="L73" s="61">
        <f>+L74+L75</f>
        <v>0</v>
      </c>
      <c r="M73" s="61">
        <f>+M74+M75</f>
        <v>0</v>
      </c>
      <c r="N73" s="61">
        <f>+N74+N75</f>
        <v>0</v>
      </c>
      <c r="O73" s="61">
        <f>+O74+O75</f>
        <v>0</v>
      </c>
      <c r="P73" s="54">
        <f>+P74+P75</f>
        <v>0</v>
      </c>
    </row>
    <row r="74" spans="1:16" ht="18.75" customHeight="1" x14ac:dyDescent="0.25">
      <c r="A74" s="52" t="s">
        <v>29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9">
        <v>0</v>
      </c>
      <c r="P74" s="25">
        <f>SUM(D74:O74)</f>
        <v>0</v>
      </c>
    </row>
    <row r="75" spans="1:16" ht="19.5" customHeight="1" x14ac:dyDescent="0.25">
      <c r="A75" s="60" t="s">
        <v>28</v>
      </c>
      <c r="B75" s="49">
        <v>0</v>
      </c>
      <c r="C75" s="49">
        <v>0</v>
      </c>
      <c r="D75" s="49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9">
        <v>0</v>
      </c>
      <c r="P75" s="25">
        <f>SUM(D75:O75)</f>
        <v>0</v>
      </c>
    </row>
    <row r="76" spans="1:16" ht="16.5" customHeight="1" x14ac:dyDescent="0.25">
      <c r="A76" s="58" t="s">
        <v>27</v>
      </c>
      <c r="B76" s="54">
        <f>+B77+B78+B79</f>
        <v>0</v>
      </c>
      <c r="C76" s="57">
        <f>+C77+C78+C79</f>
        <v>0</v>
      </c>
      <c r="D76" s="56">
        <f>+D77+D78+D79</f>
        <v>0</v>
      </c>
      <c r="E76" s="55">
        <f>+E77+E78+E79</f>
        <v>0</v>
      </c>
      <c r="F76" s="55">
        <f>+F77+F78+F79</f>
        <v>0</v>
      </c>
      <c r="G76" s="55">
        <f>+G77+G78+G79</f>
        <v>0</v>
      </c>
      <c r="H76" s="55">
        <f>+H77+H78+H79</f>
        <v>0</v>
      </c>
      <c r="I76" s="55">
        <f>+I77+I78+I79</f>
        <v>0</v>
      </c>
      <c r="J76" s="55">
        <f>+J77+J78+J79</f>
        <v>0</v>
      </c>
      <c r="K76" s="55">
        <f>+K77+K78+K79</f>
        <v>0</v>
      </c>
      <c r="L76" s="55">
        <f>+L77+L78+L79</f>
        <v>0</v>
      </c>
      <c r="M76" s="55">
        <f>+M77+M78+M79</f>
        <v>0</v>
      </c>
      <c r="N76" s="55">
        <f>+N77+N78+N79</f>
        <v>0</v>
      </c>
      <c r="O76" s="55">
        <f>+O77+O78+O79</f>
        <v>0</v>
      </c>
      <c r="P76" s="54">
        <f>+P77+P78+P79</f>
        <v>0</v>
      </c>
    </row>
    <row r="77" spans="1:16" ht="16.5" customHeight="1" x14ac:dyDescent="0.25">
      <c r="A77" s="52" t="s">
        <v>26</v>
      </c>
      <c r="B77" s="53">
        <v>0</v>
      </c>
      <c r="C77" s="53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8">
        <v>0</v>
      </c>
      <c r="P77" s="25">
        <f>SUM(D77:O77)</f>
        <v>0</v>
      </c>
    </row>
    <row r="78" spans="1:16" ht="18" customHeight="1" x14ac:dyDescent="0.25">
      <c r="A78" s="52" t="s">
        <v>25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8">
        <v>0</v>
      </c>
      <c r="P78" s="25">
        <f>SUM(D78:O78)</f>
        <v>0</v>
      </c>
    </row>
    <row r="79" spans="1:16" ht="19.5" customHeight="1" thickBot="1" x14ac:dyDescent="0.3">
      <c r="A79" s="51" t="s">
        <v>24</v>
      </c>
      <c r="B79" s="50">
        <v>0</v>
      </c>
      <c r="C79" s="50">
        <v>0</v>
      </c>
      <c r="D79" s="50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8">
        <v>0</v>
      </c>
      <c r="P79" s="25">
        <f>SUM(D79:O79)</f>
        <v>0</v>
      </c>
    </row>
    <row r="80" spans="1:16" ht="14.25" customHeight="1" thickBot="1" x14ac:dyDescent="0.3">
      <c r="A80" s="47" t="s">
        <v>23</v>
      </c>
      <c r="B80" s="46"/>
      <c r="C80" s="45"/>
      <c r="D80" s="43"/>
      <c r="E80" s="43"/>
      <c r="F80" s="43"/>
      <c r="G80" s="43"/>
      <c r="H80" s="43"/>
      <c r="I80" s="43"/>
      <c r="J80" s="44"/>
      <c r="K80" s="43"/>
      <c r="L80" s="43"/>
      <c r="M80" s="43"/>
      <c r="N80" s="43"/>
      <c r="O80" s="42"/>
      <c r="P80" s="41"/>
    </row>
    <row r="81" spans="1:16" ht="17.25" customHeight="1" x14ac:dyDescent="0.25">
      <c r="A81" s="40" t="s">
        <v>22</v>
      </c>
      <c r="B81" s="39">
        <f>+B82+B85+B88</f>
        <v>0</v>
      </c>
      <c r="C81" s="39">
        <f>+C82+C85+C88</f>
        <v>0</v>
      </c>
      <c r="D81" s="39">
        <f>+D82+D85+D88</f>
        <v>0</v>
      </c>
      <c r="E81" s="39">
        <f>+E82+E85+E88</f>
        <v>0</v>
      </c>
      <c r="F81" s="39">
        <f>+F82+F85+F88</f>
        <v>0</v>
      </c>
      <c r="G81" s="39">
        <f>+G82+G85+G88</f>
        <v>0</v>
      </c>
      <c r="H81" s="39">
        <f>+H82+H85+H88</f>
        <v>0</v>
      </c>
      <c r="I81" s="39">
        <f>+I82+I85+I88</f>
        <v>0</v>
      </c>
      <c r="J81" s="39">
        <f>+J82+J85+J88</f>
        <v>0</v>
      </c>
      <c r="K81" s="39">
        <f>+K82+K85+K88</f>
        <v>0</v>
      </c>
      <c r="L81" s="39">
        <f>+L82+L85+L88</f>
        <v>0</v>
      </c>
      <c r="M81" s="39">
        <f>+M82+M85+M88</f>
        <v>0</v>
      </c>
      <c r="N81" s="39">
        <f>+N82+N85+N88</f>
        <v>0</v>
      </c>
      <c r="O81" s="39">
        <f>+O82+O85+O88</f>
        <v>0</v>
      </c>
      <c r="P81" s="38">
        <f>+P82+P85+P88</f>
        <v>0</v>
      </c>
    </row>
    <row r="82" spans="1:16" ht="16.5" customHeight="1" x14ac:dyDescent="0.25">
      <c r="A82" s="35" t="s">
        <v>21</v>
      </c>
      <c r="B82" s="29">
        <f>+B83+B84</f>
        <v>0</v>
      </c>
      <c r="C82" s="37">
        <f>+C83+C84</f>
        <v>0</v>
      </c>
      <c r="D82" s="37">
        <f>+D83+D84</f>
        <v>0</v>
      </c>
      <c r="E82" s="37">
        <f>+E83+E84</f>
        <v>0</v>
      </c>
      <c r="F82" s="37">
        <f>+F83+F84</f>
        <v>0</v>
      </c>
      <c r="G82" s="37">
        <f>+G83+G84</f>
        <v>0</v>
      </c>
      <c r="H82" s="37">
        <f>+H83+H84</f>
        <v>0</v>
      </c>
      <c r="I82" s="37">
        <f>+I83+I84</f>
        <v>0</v>
      </c>
      <c r="J82" s="37">
        <f>+J83+J84</f>
        <v>0</v>
      </c>
      <c r="K82" s="37">
        <f>+K83+K84</f>
        <v>0</v>
      </c>
      <c r="L82" s="37">
        <f>+L83+L84</f>
        <v>0</v>
      </c>
      <c r="M82" s="37">
        <f>+M83+M84</f>
        <v>0</v>
      </c>
      <c r="N82" s="37">
        <f>+N83+N84</f>
        <v>0</v>
      </c>
      <c r="O82" s="37">
        <f>+O83+O84</f>
        <v>0</v>
      </c>
      <c r="P82" s="29">
        <f>+P83+P84</f>
        <v>0</v>
      </c>
    </row>
    <row r="83" spans="1:16" ht="18" customHeight="1" x14ac:dyDescent="0.25">
      <c r="A83" s="32" t="s">
        <v>20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26">
        <v>0</v>
      </c>
      <c r="P83" s="25">
        <f>SUM(D83:O83)</f>
        <v>0</v>
      </c>
    </row>
    <row r="84" spans="1:16" ht="18" customHeight="1" x14ac:dyDescent="0.25">
      <c r="A84" s="32" t="s">
        <v>19</v>
      </c>
      <c r="B84" s="36">
        <v>0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26">
        <v>0</v>
      </c>
      <c r="P84" s="25">
        <f>SUM(D84:O84)</f>
        <v>0</v>
      </c>
    </row>
    <row r="85" spans="1:16" ht="18.75" customHeight="1" x14ac:dyDescent="0.25">
      <c r="A85" s="35" t="s">
        <v>18</v>
      </c>
      <c r="B85" s="29">
        <f>+B86+B87</f>
        <v>0</v>
      </c>
      <c r="C85" s="20">
        <f>+C86+C87</f>
        <v>0</v>
      </c>
      <c r="D85" s="20">
        <f>+D86+D87</f>
        <v>0</v>
      </c>
      <c r="E85" s="29">
        <f>+E86+E87</f>
        <v>0</v>
      </c>
      <c r="F85" s="29">
        <f>+F86+F87</f>
        <v>0</v>
      </c>
      <c r="G85" s="29">
        <f>+G86+G87</f>
        <v>0</v>
      </c>
      <c r="H85" s="29">
        <f>+H86+H87</f>
        <v>0</v>
      </c>
      <c r="I85" s="29">
        <f>+I86+I87</f>
        <v>0</v>
      </c>
      <c r="J85" s="29">
        <f>+J86+J87</f>
        <v>0</v>
      </c>
      <c r="K85" s="29">
        <f>+K86+K87</f>
        <v>0</v>
      </c>
      <c r="L85" s="29">
        <f>+L86+L87</f>
        <v>0</v>
      </c>
      <c r="M85" s="29">
        <f>+M86+M87</f>
        <v>0</v>
      </c>
      <c r="N85" s="29">
        <f>+N86+N87</f>
        <v>0</v>
      </c>
      <c r="O85" s="29">
        <f>+O86+O87</f>
        <v>0</v>
      </c>
      <c r="P85" s="29">
        <f>+P86+P87</f>
        <v>0</v>
      </c>
    </row>
    <row r="86" spans="1:16" ht="18" customHeight="1" x14ac:dyDescent="0.25">
      <c r="A86" s="32" t="s">
        <v>17</v>
      </c>
      <c r="B86" s="33">
        <v>0</v>
      </c>
      <c r="C86" s="34">
        <v>0</v>
      </c>
      <c r="D86" s="34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26">
        <v>0</v>
      </c>
      <c r="P86" s="25">
        <f>SUM(D86:O86)</f>
        <v>0</v>
      </c>
    </row>
    <row r="87" spans="1:16" ht="15" customHeight="1" x14ac:dyDescent="0.25">
      <c r="A87" s="32" t="s">
        <v>16</v>
      </c>
      <c r="B87" s="31">
        <v>0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26">
        <v>0</v>
      </c>
      <c r="P87" s="25">
        <f>SUM(D87:O87)</f>
        <v>0</v>
      </c>
    </row>
    <row r="88" spans="1:16" ht="18.75" customHeight="1" x14ac:dyDescent="0.25">
      <c r="A88" s="30" t="s">
        <v>15</v>
      </c>
      <c r="B88" s="29">
        <f>+B89</f>
        <v>0</v>
      </c>
      <c r="C88" s="29">
        <f>+C89</f>
        <v>0</v>
      </c>
      <c r="D88" s="29">
        <f>+D89</f>
        <v>0</v>
      </c>
      <c r="E88" s="29">
        <f>+E89</f>
        <v>0</v>
      </c>
      <c r="F88" s="29">
        <f>+F89</f>
        <v>0</v>
      </c>
      <c r="G88" s="29">
        <f>+G89</f>
        <v>0</v>
      </c>
      <c r="H88" s="29">
        <f>+H89</f>
        <v>0</v>
      </c>
      <c r="I88" s="29">
        <f>+I89</f>
        <v>0</v>
      </c>
      <c r="J88" s="29">
        <f>+J89</f>
        <v>0</v>
      </c>
      <c r="K88" s="29">
        <f>+K89</f>
        <v>0</v>
      </c>
      <c r="L88" s="29">
        <f>+L89</f>
        <v>0</v>
      </c>
      <c r="M88" s="29">
        <f>+M89</f>
        <v>0</v>
      </c>
      <c r="N88" s="29">
        <f>+N89</f>
        <v>0</v>
      </c>
      <c r="O88" s="29">
        <f>+O89</f>
        <v>0</v>
      </c>
      <c r="P88" s="29">
        <f>+P89</f>
        <v>0</v>
      </c>
    </row>
    <row r="89" spans="1:16" ht="15" customHeight="1" x14ac:dyDescent="0.25">
      <c r="A89" s="28" t="s">
        <v>14</v>
      </c>
      <c r="B89" s="27">
        <v>0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6">
        <v>0</v>
      </c>
      <c r="P89" s="25">
        <f>SUM(D89:O89)</f>
        <v>0</v>
      </c>
    </row>
    <row r="90" spans="1:16" ht="18.75" customHeight="1" thickBot="1" x14ac:dyDescent="0.3">
      <c r="A90" s="24" t="s">
        <v>13</v>
      </c>
      <c r="B90" s="22">
        <f>+B81</f>
        <v>0</v>
      </c>
      <c r="C90" s="23">
        <f>+C81</f>
        <v>0</v>
      </c>
      <c r="D90" s="22">
        <f>+D81</f>
        <v>0</v>
      </c>
      <c r="E90" s="21">
        <f>+E81</f>
        <v>0</v>
      </c>
      <c r="F90" s="21">
        <f>+F81</f>
        <v>0</v>
      </c>
      <c r="G90" s="21">
        <f>+G81</f>
        <v>0</v>
      </c>
      <c r="H90" s="21">
        <f>+H81</f>
        <v>0</v>
      </c>
      <c r="I90" s="21">
        <f>+I81</f>
        <v>0</v>
      </c>
      <c r="J90" s="21">
        <f>+J81</f>
        <v>0</v>
      </c>
      <c r="K90" s="21">
        <f>+K81</f>
        <v>0</v>
      </c>
      <c r="L90" s="21">
        <f>+L81</f>
        <v>0</v>
      </c>
      <c r="M90" s="21">
        <f>+M81</f>
        <v>0</v>
      </c>
      <c r="N90" s="21">
        <f>+N81</f>
        <v>0</v>
      </c>
      <c r="O90" s="21">
        <f>+O81</f>
        <v>0</v>
      </c>
      <c r="P90" s="20">
        <f>+P81</f>
        <v>0</v>
      </c>
    </row>
    <row r="91" spans="1:16" ht="16.5" customHeight="1" thickBot="1" x14ac:dyDescent="0.3">
      <c r="A91" s="19" t="s">
        <v>12</v>
      </c>
      <c r="B91" s="18">
        <f>+B67</f>
        <v>707103172</v>
      </c>
      <c r="C91" s="18">
        <f>+C67</f>
        <v>780803543</v>
      </c>
      <c r="D91" s="18">
        <f>+D67</f>
        <v>47520018.649999999</v>
      </c>
      <c r="E91" s="18">
        <f>+E67</f>
        <v>48994651.360000007</v>
      </c>
      <c r="F91" s="18">
        <f>+F67</f>
        <v>53533407.859999999</v>
      </c>
      <c r="G91" s="18">
        <f>+G67</f>
        <v>50897433.500000007</v>
      </c>
      <c r="H91" s="18">
        <f>+H67</f>
        <v>54451927.530000001</v>
      </c>
      <c r="I91" s="18">
        <f>+I67</f>
        <v>90170767.200000033</v>
      </c>
      <c r="J91" s="18">
        <f>+J67</f>
        <v>57712530.459999993</v>
      </c>
      <c r="K91" s="18">
        <f>+K67</f>
        <v>51966492.130000003</v>
      </c>
      <c r="L91" s="18">
        <f>+L67</f>
        <v>54947856.729999997</v>
      </c>
      <c r="M91" s="18">
        <f>+M67</f>
        <v>53344814.319999993</v>
      </c>
      <c r="N91" s="18">
        <f>+N67</f>
        <v>127270883.59</v>
      </c>
      <c r="O91" s="17">
        <f>+O67</f>
        <v>78552988.079999998</v>
      </c>
      <c r="P91" s="16">
        <f>+P67</f>
        <v>769363771.41000009</v>
      </c>
    </row>
    <row r="92" spans="1:16" ht="17.25" customHeight="1" x14ac:dyDescent="0.25">
      <c r="A92" s="15" t="s">
        <v>11</v>
      </c>
      <c r="B92" s="10"/>
      <c r="C92" s="10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"/>
    </row>
    <row r="93" spans="1:16" ht="15.75" customHeight="1" x14ac:dyDescent="0.25">
      <c r="A93" s="15" t="s">
        <v>10</v>
      </c>
      <c r="B93" s="13"/>
      <c r="C93" s="13"/>
      <c r="D93" s="13"/>
      <c r="E93" s="13"/>
      <c r="F93" s="13"/>
      <c r="G93" s="1"/>
      <c r="H93" s="1"/>
      <c r="I93" s="1"/>
      <c r="J93" s="1"/>
      <c r="K93" s="1"/>
      <c r="L93" s="1"/>
      <c r="M93" s="1"/>
      <c r="N93" s="1"/>
      <c r="O93" s="13"/>
      <c r="P93" s="1"/>
    </row>
    <row r="94" spans="1:16" ht="19.5" customHeight="1" x14ac:dyDescent="0.25">
      <c r="A94" s="15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"/>
    </row>
    <row r="95" spans="1:16" ht="15.75" x14ac:dyDescent="0.25">
      <c r="A95" s="14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"/>
    </row>
    <row r="96" spans="1:16" ht="15.75" x14ac:dyDescent="0.25">
      <c r="A96" s="14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"/>
    </row>
    <row r="97" spans="1:16" ht="15.75" x14ac:dyDescent="0.25">
      <c r="A97" s="14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"/>
    </row>
    <row r="98" spans="1:16" ht="15.75" x14ac:dyDescent="0.25">
      <c r="A98" s="14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"/>
    </row>
    <row r="99" spans="1:16" ht="15.75" x14ac:dyDescent="0.25">
      <c r="A99" s="14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"/>
    </row>
    <row r="100" spans="1:16" ht="15.75" x14ac:dyDescent="0.25">
      <c r="A100" s="14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"/>
    </row>
    <row r="101" spans="1:16" ht="7.5" customHeight="1" x14ac:dyDescent="0.25">
      <c r="A101" s="12"/>
      <c r="B101" s="11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"/>
    </row>
    <row r="102" spans="1:16" ht="4.5" customHeight="1" x14ac:dyDescent="0.25">
      <c r="B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20.25" customHeight="1" x14ac:dyDescent="0.25">
      <c r="A103" t="s">
        <v>8</v>
      </c>
      <c r="B103" t="s">
        <v>7</v>
      </c>
      <c r="L103" t="s">
        <v>6</v>
      </c>
      <c r="P103" s="1"/>
    </row>
    <row r="104" spans="1:16" x14ac:dyDescent="0.25">
      <c r="A104" s="9" t="s">
        <v>5</v>
      </c>
      <c r="B104" s="8" t="s">
        <v>4</v>
      </c>
      <c r="C104" s="8"/>
      <c r="D104" s="8"/>
      <c r="K104" s="7" t="s">
        <v>3</v>
      </c>
      <c r="P104" s="1"/>
    </row>
    <row r="105" spans="1:16" ht="15.75" x14ac:dyDescent="0.25">
      <c r="A105" s="6" t="s">
        <v>2</v>
      </c>
      <c r="B105" t="s">
        <v>1</v>
      </c>
      <c r="E105" s="5"/>
      <c r="F105" s="5"/>
      <c r="G105" s="5"/>
      <c r="H105" s="5"/>
      <c r="I105" s="5"/>
      <c r="J105" s="5"/>
      <c r="K105" t="s">
        <v>0</v>
      </c>
      <c r="L105" s="5"/>
      <c r="M105" s="5"/>
      <c r="N105" s="5"/>
      <c r="O105" s="5"/>
      <c r="P105" s="1"/>
    </row>
    <row r="108" spans="1:16" x14ac:dyDescent="0.25">
      <c r="B108" s="1"/>
      <c r="P108" s="1"/>
    </row>
    <row r="109" spans="1:16" x14ac:dyDescent="0.25">
      <c r="P109" s="1"/>
    </row>
    <row r="110" spans="1:16" x14ac:dyDescent="0.25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1"/>
    </row>
    <row r="111" spans="1:16" ht="15" customHeight="1" x14ac:dyDescent="0.25"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1"/>
    </row>
    <row r="112" spans="1:16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</row>
    <row r="113" spans="2:16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2:16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2:16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6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6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</sheetData>
  <mergeCells count="11">
    <mergeCell ref="D1:D3"/>
    <mergeCell ref="A5:P5"/>
    <mergeCell ref="A6:P6"/>
    <mergeCell ref="A7:P7"/>
    <mergeCell ref="A8:P8"/>
    <mergeCell ref="A10:P10"/>
    <mergeCell ref="A12:A13"/>
    <mergeCell ref="B12:B13"/>
    <mergeCell ref="C12:C13"/>
    <mergeCell ref="D12:P12"/>
    <mergeCell ref="A9:P9"/>
  </mergeCells>
  <printOptions horizontalCentered="1"/>
  <pageMargins left="0" right="0" top="0" bottom="0" header="0.31496062992125984" footer="0.31496062992125984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Dic.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2026-01-09T13:23:32Z</dcterms:created>
  <dcterms:modified xsi:type="dcterms:W3CDTF">2026-01-09T13:24:20Z</dcterms:modified>
</cp:coreProperties>
</file>