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78EAE0AD-F713-43A8-8BA9-0FD325CC3C22}" xr6:coauthVersionLast="47" xr6:coauthVersionMax="47" xr10:uidLastSave="{00000000-0000-0000-0000-000000000000}"/>
  <bookViews>
    <workbookView xWindow="-120" yWindow="-120" windowWidth="29040" windowHeight="15720" firstSheet="4" activeTab="4" xr2:uid="{98AB8F48-6ACF-418A-A639-8FFC2DA6C458}"/>
  </bookViews>
  <sheets>
    <sheet name="CONC.336" sheetId="6" state="hidden" r:id="rId1"/>
    <sheet name="CONC.344" sheetId="1" state="hidden" r:id="rId2"/>
    <sheet name="CONC,962" sheetId="2" state="hidden" r:id="rId3"/>
    <sheet name="DICIEMBRE-336" sheetId="4" r:id="rId4"/>
    <sheet name="SUPLIDORE -2025" sheetId="7" r:id="rId5"/>
    <sheet name="DESEMBOLSO DICIEMBRE, 2025  " sheetId="8" r:id="rId6"/>
  </sheets>
  <externalReferences>
    <externalReference r:id="rId7"/>
  </externalReferences>
  <definedNames>
    <definedName name="_xlnm._FilterDatabase" localSheetId="5" hidden="1">'DESEMBOLSO DICIEMBRE, 2025  '!$A$15:$E$97</definedName>
    <definedName name="NOMBRE" localSheetId="0">#REF!</definedName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7" i="8" l="1"/>
  <c r="H35" i="8"/>
  <c r="G50" i="7"/>
  <c r="J48" i="6"/>
  <c r="K21" i="6"/>
  <c r="K29" i="6" s="1"/>
  <c r="T62" i="6"/>
  <c r="J46" i="6"/>
  <c r="D46" i="6"/>
  <c r="P43" i="6"/>
  <c r="S41" i="6"/>
  <c r="I28" i="6" s="1"/>
  <c r="K40" i="6"/>
  <c r="P44" i="6" s="1"/>
  <c r="V39" i="6"/>
  <c r="V40" i="6" s="1"/>
  <c r="V38" i="6"/>
  <c r="W38" i="6" s="1"/>
  <c r="V37" i="6"/>
  <c r="U34" i="6"/>
  <c r="U35" i="6" s="1"/>
  <c r="M32" i="6"/>
  <c r="X28" i="6"/>
  <c r="P21" i="6"/>
  <c r="X18" i="6"/>
  <c r="G55" i="4"/>
  <c r="F55" i="4"/>
  <c r="H13" i="4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Q40" i="6" l="1"/>
  <c r="K43" i="6"/>
  <c r="J48" i="2" l="1"/>
  <c r="J47" i="2"/>
  <c r="D47" i="2"/>
  <c r="J45" i="2"/>
  <c r="D45" i="2"/>
  <c r="K39" i="2"/>
  <c r="K28" i="2"/>
  <c r="K26" i="2"/>
  <c r="I26" i="2"/>
  <c r="I25" i="2"/>
  <c r="I23" i="2"/>
  <c r="K20" i="2"/>
  <c r="L14" i="2"/>
  <c r="J47" i="1"/>
  <c r="D47" i="1"/>
  <c r="J45" i="1"/>
  <c r="D45" i="1"/>
  <c r="K39" i="1"/>
  <c r="I27" i="1"/>
  <c r="I25" i="1"/>
  <c r="K20" i="1"/>
  <c r="K28" i="1" s="1"/>
  <c r="I16" i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Alicia Rodriguez</author>
  </authors>
  <commentList>
    <comment ref="G15" authorId="0" shapeId="0" xr:uid="{1AE808B2-B5F9-41F5-BC4D-7A3C00846B5A}">
      <text>
        <r>
          <rPr>
            <b/>
            <sz val="9"/>
            <color indexed="81"/>
            <rFont val="Tahoma"/>
            <family val="2"/>
          </rPr>
          <t xml:space="preserve">Alicia Rodr
</t>
        </r>
        <r>
          <rPr>
            <b/>
            <sz val="9"/>
            <color indexed="10"/>
            <rFont val="Tahoma"/>
            <family val="2"/>
          </rPr>
          <t xml:space="preserve">LA DIFERENCIA ENTRE EL DEVENGADO Y LOS LIBRAMIENTOS ESTA EN EDEESTE </t>
        </r>
      </text>
    </comment>
  </commentList>
</comments>
</file>

<file path=xl/sharedStrings.xml><?xml version="1.0" encoding="utf-8"?>
<sst xmlns="http://schemas.openxmlformats.org/spreadsheetml/2006/main" count="668" uniqueCount="502">
  <si>
    <t>Dirección General  de Bellas Artes</t>
  </si>
  <si>
    <t>Formulario Conciliación Bancaria  Diciembre-2025</t>
  </si>
  <si>
    <t>Valor RD$</t>
  </si>
  <si>
    <t>Nombre de Cta.:</t>
  </si>
  <si>
    <t>Direccion General de Bellas Artes</t>
  </si>
  <si>
    <t>Número Cta.:</t>
  </si>
  <si>
    <t>Banco:</t>
  </si>
  <si>
    <t xml:space="preserve">Banco del Reservas </t>
  </si>
  <si>
    <t>Tipo de moneda de la Cta.:</t>
  </si>
  <si>
    <t>Peso dominicano</t>
  </si>
  <si>
    <t>LIBRO</t>
  </si>
  <si>
    <t>BALANCE EN LIBRO</t>
  </si>
  <si>
    <t>MAS:</t>
  </si>
  <si>
    <t>DEPOSITO TRANSFERENCIA  CUENTA CUT</t>
  </si>
  <si>
    <t>REITEGROS DE CHEQUES</t>
  </si>
  <si>
    <t xml:space="preserve">MENOS:  </t>
  </si>
  <si>
    <t>CHEQUES EN TRANSITO</t>
  </si>
  <si>
    <t>BALANCE EN BANCO DISPONIBLE</t>
  </si>
  <si>
    <t>MENOS:</t>
  </si>
  <si>
    <t>CHEQUES EMITIDOS DESDE</t>
  </si>
  <si>
    <t>GASTO EMISION DE CHEQUERAS</t>
  </si>
  <si>
    <t>COMISION GASTO BANCARIOS  COMISIONES</t>
  </si>
  <si>
    <t>GASTOS BANCARIOS 0.15</t>
  </si>
  <si>
    <t>TOTAL RETIRO  DEL MES</t>
  </si>
  <si>
    <t>TOTAL CONCILIADO EN LIBRO</t>
  </si>
  <si>
    <t>BALANCE EN BANCO 30 DICIEMBRE 2025</t>
  </si>
  <si>
    <t>Depósitos en tránsito</t>
  </si>
  <si>
    <t>TOTAL DISPONIBLE</t>
  </si>
  <si>
    <t>N/CREDITO</t>
  </si>
  <si>
    <t xml:space="preserve">Cheques en tránsito </t>
  </si>
  <si>
    <t xml:space="preserve">TOTAL CONCILIADO </t>
  </si>
  <si>
    <t>Licda. Miledy De Los S.</t>
  </si>
  <si>
    <t>Licda. Austria Taveras Castillo</t>
  </si>
  <si>
    <t>Contadora</t>
  </si>
  <si>
    <t>Encda. Departamento de Contabilidad</t>
  </si>
  <si>
    <t>Fecha de preparación</t>
  </si>
  <si>
    <t>Fecha de revisión</t>
  </si>
  <si>
    <t>BALANCE EN BANCO 30  DICIEMBRE 2025</t>
  </si>
  <si>
    <t>VALORES EN RD$</t>
  </si>
  <si>
    <t>FECHA</t>
  </si>
  <si>
    <t>BENEFICIARIO</t>
  </si>
  <si>
    <t>CONCEPTO</t>
  </si>
  <si>
    <t>DÉBITO</t>
  </si>
  <si>
    <t>CRÉDITO</t>
  </si>
  <si>
    <t>BALANCE</t>
  </si>
  <si>
    <t>Licda. Miledy de los Santos</t>
  </si>
  <si>
    <t>CUENTA BANCARIA  NO. 010-252133-6</t>
  </si>
  <si>
    <t>RELACIÓN DE INGRESOS DEL MES DE DICIEMBRE  2025</t>
  </si>
  <si>
    <t>DP/CK/ED/TTTRANF./CN</t>
  </si>
  <si>
    <t>BALANCE AL 30  NOVIEMBRE-2025</t>
  </si>
  <si>
    <t>RECIBO-7916</t>
  </si>
  <si>
    <t>ALBERTO RODRIGUEZ PORTALATIN</t>
  </si>
  <si>
    <t>ARRENDAMIENTO DE LA CAFETERIA DELICIAS MES DE OCTUBRE-2025</t>
  </si>
  <si>
    <t>RECIBO-7917</t>
  </si>
  <si>
    <t>LESLIE RICARDO ESCUELA DE DANZA.</t>
  </si>
  <si>
    <t>ARRENDAMIENTO DE LA SALA MAXIMO AVILES BLONDA PARA REALIZAR UNA (1)FUNCION DEL ESPECTACULOS DE DANZA FLAMENCO OLE TU QUISQUEYA EL DIA 16-11-2025</t>
  </si>
  <si>
    <t>RECIBO-7918</t>
  </si>
  <si>
    <t>DORALY CRISTINA CRUZ DE MONTALVO.</t>
  </si>
  <si>
    <t>SALDO ARRENDAMIENTO  DE LA SALA MAXIMO AVILES BLANDA PARA REALIZAR UNA FUNCION (1) DEL ESPECTACULO DE   DANZA NOVENA MUESTRA ANUAL "EL DIA 26-11-2025</t>
  </si>
  <si>
    <t>RECIBO-7919</t>
  </si>
  <si>
    <t>NEFER EIRL</t>
  </si>
  <si>
    <t>ARRENDAMIENTO  DE LA SALA MAXIMO AVILES BLONDA PARA REALIZAR EL EVENTO "G Y25 ANIVERSARIO "EL DIA 7 DE DICIEMBRE 2025</t>
  </si>
  <si>
    <t>RECIBO-7920</t>
  </si>
  <si>
    <t>YAMIRIS ESTHER DISLA PASCANO</t>
  </si>
  <si>
    <t xml:space="preserve"> 1-12-2025</t>
  </si>
  <si>
    <t>LIB-3229-1</t>
  </si>
  <si>
    <t>RENKEL GROUP</t>
  </si>
  <si>
    <t>SERVICIOS DE PLOMERIA PARA EL BAÑO DEL 1ER PISO DE LA ESCUELA NACIONAL DE MUSICA DE BELLAS ARTES</t>
  </si>
  <si>
    <t>1-12-025</t>
  </si>
  <si>
    <t>LIB-3332-1</t>
  </si>
  <si>
    <t>DERALANT GROUP SRL</t>
  </si>
  <si>
    <t>PAGO FACTURA B1500000003 POR AQUISICION DE ARTICULOS COMESTIBLES (CAFÉ MOLIDO)PARA EL PALACIO DE BELLAS ARTES</t>
  </si>
  <si>
    <t>LIB-3350-1</t>
  </si>
  <si>
    <t>GRUPO ADDIDA</t>
  </si>
  <si>
    <t>PAFO FACTURA B1500000045,POR LA ADQUISICION  DE MATERIALES DE LIMPIEZA PARA EL PALACIO DE BELLAS ARTES Y SUS DEPENDENCIA.</t>
  </si>
  <si>
    <t>LIB-3363-1</t>
  </si>
  <si>
    <t>DIRECION GENERAL DE BELLAS ARTES.</t>
  </si>
  <si>
    <t>VIATICOS AL PERSONAL POR VIAJE A VARIAS ESCUELA DE BELLAS ARTES DEL INTERIR A REALIZAR TRABAJO DE ACTUALIZCION E INVENTARIO DE ACTIVOS FIJO PARA CIERRE SEMESTRAL</t>
  </si>
  <si>
    <t>LIB-3365-1</t>
  </si>
  <si>
    <t>GASTOS DE TRANSPORTE POR USO DE MOTOR DE LOS MENSAJEROS EXTERNOS DE ESTA INSTITUCION DEL MES DE DICIEMBRE-2025</t>
  </si>
  <si>
    <t xml:space="preserve">                                                                                                                                                    </t>
  </si>
  <si>
    <t>LIB-3369-1</t>
  </si>
  <si>
    <t xml:space="preserve">PAGO PASAJE      A  LOS ESTUDIANTES DEL PROYECTO DE INCORPORACION VARONES DE LA ESCUELA NACIONAL DE DANZA MES DE NOVIEMBRE-2025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</si>
  <si>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LIB-3401-1-</t>
  </si>
  <si>
    <t>PABLO YORADY DE JESUS NIVAR</t>
  </si>
  <si>
    <t>PAGO FACTURA B1500000190 POR SERVICIOS DEMOLICION Y CONFECCIO DE MURO DE CONTENCION Y MALLA CICLONICA PARA LA ESCUELA DE BELLAS ARTES</t>
  </si>
  <si>
    <t>LIB-3405-1-</t>
  </si>
  <si>
    <t>COPUTER TECNOLOGY AND SERVICE ARNALDO RODRIGUEZ</t>
  </si>
  <si>
    <t>PAGO FACTURA NO.B1500000210por ADQUISICION DE IMPRESORA,MEMORIA, ETIQUETADORA Y ESTIQUETA PARA DGBA</t>
  </si>
  <si>
    <t>LIB-3409-1-</t>
  </si>
  <si>
    <t>CARMEN ROSALIA BERNAL MONTE DE OCA.</t>
  </si>
  <si>
    <t>PAGO FACTURA B1500000028, POR SERVICIO DE LEGALIZACION DE CONTRATO DE ESTA DIRECCION.</t>
  </si>
  <si>
    <t>LIB-3411--</t>
  </si>
  <si>
    <t>ALL OFFICE SOLUTIONS SRL</t>
  </si>
  <si>
    <t>PAGO FACTURA   B1500003048 POR SERVICIOS DE ALQUILER IMPRESORA DE DOCUMENTOS PARA LA DGBA MES DE NOVIEMBRE-2025</t>
  </si>
  <si>
    <t>LIB-3420-1-</t>
  </si>
  <si>
    <t>REGION GRAFICA Y MULTISERVICIOS</t>
  </si>
  <si>
    <t>PAGO FACTURA B1500000026 Y B1500000027 DE SERVICIOS DE MPRESORA PARA DIFERNTE ACTIVIDADES DE LA DIRECCION DE RECURSOS HUMANOS</t>
  </si>
  <si>
    <t>LIB-3422-1-</t>
  </si>
  <si>
    <t>GTG INDUSTRIAL SRL</t>
  </si>
  <si>
    <t>PAGO FACTURA E450000000065 POR ADQUISICION DE MATERIALES DE LIMPIEZA PARA  EL PALACIO DE BELLA ARTES.</t>
  </si>
  <si>
    <t>LIB-3434-1-</t>
  </si>
  <si>
    <t>WEDY MEBLES SRL</t>
  </si>
  <si>
    <t>ADQUISIO DE ELECTRODOESTICOS (ABANICOS DE PAREZ PARA SER UTILIZADO EN LA DIRECCION DE FORMACION ARTISTICA ESPECIALIZADA (DEFAE ) DE LA DGBA.</t>
  </si>
  <si>
    <t xml:space="preserve">                                  </t>
  </si>
  <si>
    <t>LIB-3438-1-</t>
  </si>
  <si>
    <t>FLOW SRL</t>
  </si>
  <si>
    <t>ADQUISICION DE MOBILIARIO (SILLAS PLASTICAS SIN BRAZOS ) PARA SER UTILIZADOS EN LA DIRECCION DE FORACION ARTISTICAS ESPECIALIZADAS (DEFAE)</t>
  </si>
  <si>
    <t>LIB-3450-1-</t>
  </si>
  <si>
    <t>CORANCA SRL</t>
  </si>
  <si>
    <t>PADO FACTURA B1500000767 POR ADQUISICION DE MATERIALES FERRETEROS PARA SER UTILIZADOS EN LA ESCUELA Y DIFERENTES AREAS  DE LA DIRECCION DE BELLAS ARTES</t>
  </si>
  <si>
    <t xml:space="preserve"> </t>
  </si>
  <si>
    <t>LIB-3454-1-</t>
  </si>
  <si>
    <t>ALASKA S.A</t>
  </si>
  <si>
    <t>PAGO VARIAS FACTURA POR SERVICIOS DE LLENADO DE BOTELLLONES PARA EL PALACIO DE BELLAS ARTES.</t>
  </si>
  <si>
    <t>LIB-3466-1-</t>
  </si>
  <si>
    <t>OFICINA DE COORDINACION PRESIDENCIAL</t>
  </si>
  <si>
    <t>PAGO FACTURA OCP-FCR-00003886 POR GASTOS DE BOLETOS AEREO  DEL SR FRANCISCO VARGAS QUIEN VIAJO  A BOSTON A PARTICIPAR EN EL 2025 BEEERKLES GLOBAL SUMMIT  DEL 26 OCTUBRE AL 20 NOVIEMBRE -2025</t>
  </si>
  <si>
    <t>LIB-3476-1-</t>
  </si>
  <si>
    <t>KLEAN DOMINICANA SLS,SRL</t>
  </si>
  <si>
    <t>PAGO FACTURA B1500000274 POR CONTRATACION DE LOS SERVICIOS DE LIMPIEZA DURANTE EL PROGRAMA DE BERKLEE EN EL CONSERVATORIO DE MUSICA</t>
  </si>
  <si>
    <t>LIB-3496-1-</t>
  </si>
  <si>
    <t>PAGO FACTURA E450000000171 POR ADQUISICION DE MUEBLE MODULAR PARA SER UTILIZADO EN LA DGBA.</t>
  </si>
  <si>
    <t>LIB-3510-1-</t>
  </si>
  <si>
    <t>RAMIREZ &amp; MOJICA ENVOY PACK COURIES  EXPRESS DGBA</t>
  </si>
  <si>
    <t>PAGO  FACTURA E450000000332 PO ADQUISICION DE BOCINA CON PEDESTAL PARA USO EN ESTA DIRECCION.</t>
  </si>
  <si>
    <t>LIB-3512-1-</t>
  </si>
  <si>
    <t>PAGO FACTURA E450000000340 COMPRA DE BATERIA PARA EL VEHICUL HYDHI STORIA VAN MECANICA  DIESEL 2022 DE LA DGBA.</t>
  </si>
  <si>
    <t>LIB-3531-1-</t>
  </si>
  <si>
    <t>PLANETA AZUL S.A.</t>
  </si>
  <si>
    <t xml:space="preserve">PAGO FACTURA E45000007035 POR ADQUISICION DE FARDOS DE AGUA DE CONSUMO HUMANO DE LA DGBA.
</t>
  </si>
  <si>
    <t>LIB-3537-1-</t>
  </si>
  <si>
    <t>GRUPO ALASKA  S.A.</t>
  </si>
  <si>
    <t xml:space="preserve">PAGO FACTURa E450000004834,4837.4838 4370,4371 POR SERVICIOS DE LLENADO  DE BOTELLONES DE AGUA  PARA USO  DGBA.
</t>
  </si>
  <si>
    <t>LIB-3547-1-</t>
  </si>
  <si>
    <t>OMX MULTISERVICIOS SRL</t>
  </si>
  <si>
    <t xml:space="preserve">PAGO FACTURA B1500000643 ADQUISICIO DE SILLON EJECUTIVO Y CARCULADORAS PARA SER UTILIZADA EN LA ESCUELA NACIONAL DE ARTES DRAMATICOS Y DEPTO DE COMPRA DE LA DGBA
</t>
  </si>
  <si>
    <t>LIB-3594-1-</t>
  </si>
  <si>
    <t>CORPORACION DEL ACUEDUCTO   Y ALCANTARILLADO</t>
  </si>
  <si>
    <t>PAGO FACTURAS VAARIAS POR SERVICIOS DE  AGUA POTABLE A LA DIRECCION DE BELLAS ARTES, CONSERVATORIO DE MUSICA Y LA ESCUELA NACIONAL DE BELLAS ARTES Y ARTES VISUALES.</t>
  </si>
  <si>
    <t>LIB-3539-1-</t>
  </si>
  <si>
    <t>CLIMASTER SRL</t>
  </si>
  <si>
    <t xml:space="preserve">PAGOFACTURA E450000000008 POR COMPRA DE AIRE ACONDICIONADO PARA SER UTILIZADO EN LA ESCUELA DE BELLAS ARTES DE PUERTO PLATA
</t>
  </si>
  <si>
    <t>LIB-3598-1-</t>
  </si>
  <si>
    <t>DIRECCION GENERAL DE BELLAS ARTES</t>
  </si>
  <si>
    <t>PAGO PASAJE ALOS ESTUDIANTES DEL PROYECTO DE INCORPORACION VARONES DE LA ESCUELA NACIONAL DE DANZA MES DE DICIEMBRE-2025</t>
  </si>
  <si>
    <t>LIB-360-1-</t>
  </si>
  <si>
    <t>MAYOBANET PERCINAR REYES</t>
  </si>
  <si>
    <t>FACTURA B1500000338 POR SERICIOS PARA LA ELABORACION E INSTALACION DE HIERROS EN EL PALACIO DE BELLAS ARTES Y LAS ESCUELA DE BONAO,PUERTO PLATS YSANTO DOMINGO.</t>
  </si>
  <si>
    <t>LIB-3642-1</t>
  </si>
  <si>
    <t>ESCENOGRAFIA DISEÑOS Y CONSTRUCIONES ORTEGA EDISCONS SRL</t>
  </si>
  <si>
    <t>PAGO FACTURA B1500000044 SERVICIOS DE CONSTRUCION ,MONTAJE,DESMONTAJE DE LA ESCENOGRAFIA Y UTILERIA DE LA OBRA CASA DE MUÑECA</t>
  </si>
  <si>
    <t>18-12-202</t>
  </si>
  <si>
    <t>LIB-3644-1</t>
  </si>
  <si>
    <t>EMOTIONLINK EIRL</t>
  </si>
  <si>
    <t>PAGO FACTURA B1500000015 POR CAPACITACION CURSO TALLEER DE ORATORIA 2.0 PARA EL PERSONAL DE DGBA</t>
  </si>
  <si>
    <t>LIB-3646-1</t>
  </si>
  <si>
    <t>RICARDO OSCAR GONZALEZ HERNANDEZ</t>
  </si>
  <si>
    <t>PAGO FACTURA B1500000150 POR CAPACITACION PARA EL PERSONAAAAL DE DGBA</t>
  </si>
  <si>
    <t>LIB-3648-1</t>
  </si>
  <si>
    <t>BATUTA BY PABLO POLANCO ,SRL</t>
  </si>
  <si>
    <t>PAGO FACTURA B1500000301 POR SERVICIOS DE ALQUILEER PARA PROGRAMA BERKLEE SANTO DOMINGO</t>
  </si>
  <si>
    <t>LIB-3650-1</t>
  </si>
  <si>
    <t>PAGO FACTURAS   VARIAS POR SERVICIOS DE LLENADO DE BOTELLONES DE AGUA DE CONSUMO PARA DGBA Y SUS DEPENDENCIA</t>
  </si>
  <si>
    <t>LIB-3670-1</t>
  </si>
  <si>
    <t>GAMBARU</t>
  </si>
  <si>
    <t>PAGO FACTURA B1500000104 POR COMPRA DE SENSORES PARA EL CHILLER DEL PALACIO DE BELLAS ARTES.</t>
  </si>
  <si>
    <t>LIB-3674-1</t>
  </si>
  <si>
    <t>B&amp;F MERCANTIL SRL</t>
  </si>
  <si>
    <t>PAGO FACTURA B1500001264 POR ADQUISICION DE PINTURA PARA DIFERENTE AREAS DE LA DGBA</t>
  </si>
  <si>
    <t>LIB-3678-1</t>
  </si>
  <si>
    <t>XIOMARI VELOZ D LUJO FIESTA ,SRL</t>
  </si>
  <si>
    <t>PAGO FACTURA E450000000326 POR SERVICIOS DE REFRIGERIO PARA LA ACTIVIDAD DE INEGRACION DE LA DIRECCION ADMINISTRATIVA Y FINANCIERA Y SUS AREA</t>
  </si>
  <si>
    <t>LIB-3681-1</t>
  </si>
  <si>
    <t>ERIK GAS DEL 2000 SRL</t>
  </si>
  <si>
    <t>PAGO VARIAS FACTURAS POR SERVICIOS DE LAVADO VARIOS DE VEHICULO DEL PALACIO DE DGBA</t>
  </si>
  <si>
    <t>TOTAL AL 30 DE DICIEMBRE, 2025</t>
  </si>
  <si>
    <t>Austria Tavarez</t>
  </si>
  <si>
    <t>Licda. Sandra Y. Ramírez Cubilete</t>
  </si>
  <si>
    <r>
      <rPr>
        <sz val="11"/>
        <color theme="1"/>
        <rFont val="Calibri"/>
        <family val="2"/>
        <scheme val="minor"/>
      </rPr>
      <t xml:space="preserve">Contadora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</t>
    </r>
  </si>
  <si>
    <t>Encargada Departameto Contabilidad</t>
  </si>
  <si>
    <t>Directora  Administrativa y Financiera</t>
  </si>
  <si>
    <t>.</t>
  </si>
  <si>
    <t>Formulario Conciliación Bancaria  Diciembre  2025</t>
  </si>
  <si>
    <t>010-252133-6</t>
  </si>
  <si>
    <t>LIBRAMIENTOS 2152</t>
  </si>
  <si>
    <t>VALOR</t>
  </si>
  <si>
    <t>LIBRAMIENTOS 100</t>
  </si>
  <si>
    <t>deposito/ingresos</t>
  </si>
  <si>
    <t>2983-1</t>
  </si>
  <si>
    <t>2985-1</t>
  </si>
  <si>
    <t>3005-1</t>
  </si>
  <si>
    <t>3016-1</t>
  </si>
  <si>
    <t>REITEGROS DE LIBRAMIENTO</t>
  </si>
  <si>
    <t>3034-1</t>
  </si>
  <si>
    <t>LIBRAMIENTOS  EN TRANSITO</t>
  </si>
  <si>
    <t>3044-1</t>
  </si>
  <si>
    <t>3055-1</t>
  </si>
  <si>
    <t>3107-1</t>
  </si>
  <si>
    <t>3125-1</t>
  </si>
  <si>
    <t>3127-1</t>
  </si>
  <si>
    <t>LIBRAMIENTOS  REALIZADO</t>
  </si>
  <si>
    <t>3130-1</t>
  </si>
  <si>
    <t>3134-1</t>
  </si>
  <si>
    <t>3140-1</t>
  </si>
  <si>
    <t>3150-1</t>
  </si>
  <si>
    <t>3152-1</t>
  </si>
  <si>
    <t>3168-1</t>
  </si>
  <si>
    <t>3170-1</t>
  </si>
  <si>
    <t>3207-1</t>
  </si>
  <si>
    <t>BALANCE EN BANCO 30 NOVIEMBRE 2025</t>
  </si>
  <si>
    <t>3238-1</t>
  </si>
  <si>
    <t>3279-1</t>
  </si>
  <si>
    <t>3281-1</t>
  </si>
  <si>
    <t>3302-1</t>
  </si>
  <si>
    <t>3311-1</t>
  </si>
  <si>
    <t>3312-1</t>
  </si>
  <si>
    <t>LIBRAMIENTOS EN TRANSITO</t>
  </si>
  <si>
    <t>3316-1</t>
  </si>
  <si>
    <t>TOTAL CONCILIADO AL 30 DE NOVIEMBRE-2025</t>
  </si>
  <si>
    <t>RELACIÓN DE FACTURAS RECIBIDAS DE PROVEEDORES DE BIENES Y SERVICIOS</t>
  </si>
  <si>
    <t>CORRESPONDIENTE AL MES DE DICIEMBRE, 2025</t>
  </si>
  <si>
    <t>Fecha de emision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</si>
  <si>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</si>
  <si>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</si>
  <si>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</si>
  <si>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</si>
  <si>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</si>
  <si>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</si>
  <si>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</si>
  <si>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B1500068277</t>
  </si>
  <si>
    <t>Alcaldia del Distrito Nacional</t>
  </si>
  <si>
    <t>Servicio de recogida de basura de la Escuela Nacional de Danza, correspondiente al mes de diciembre, 2025</t>
  </si>
  <si>
    <t>221-8</t>
  </si>
  <si>
    <t>B1500068284</t>
  </si>
  <si>
    <t>Servicio de recogida de basura de la  Escuela Nacional de Artes Visuales, correspondiente al mes de diciembre, 2025</t>
  </si>
  <si>
    <t>B1500068276</t>
  </si>
  <si>
    <t>Servicio de recogida de basura de la  Dirección General de Bellas Artes, correspondiente al mes de  diciembre 2025</t>
  </si>
  <si>
    <t>B1500068275</t>
  </si>
  <si>
    <t>Servicio de recogida de basura de la  Dirección General de Bellas Artes, correspondiente al mes de diciembre, 2025</t>
  </si>
  <si>
    <t>B1500007731</t>
  </si>
  <si>
    <t>Ayuntamiento de Santiago</t>
  </si>
  <si>
    <t xml:space="preserve">Servicio de recogida de basura de la  Escuela de Bellas Artes en Santiago, correspondiente al mes de diciembre 2025 </t>
  </si>
  <si>
    <t>B1500004024</t>
  </si>
  <si>
    <t>Ayuntamiento de Moca</t>
  </si>
  <si>
    <t xml:space="preserve">Servicio de recogida de basura de la  Escuela de Bellas Artes de Moca, correspondiente al mes de diciembre 2025 </t>
  </si>
  <si>
    <t>E450000006416</t>
  </si>
  <si>
    <t>Instituto Nacional de Aguas Potables (INAPA)</t>
  </si>
  <si>
    <t>Servicio de suministro de agua potables para la Direccion General de Bellas Artes Barahona, correspondiente al mes de diciembre, 2025</t>
  </si>
  <si>
    <t>E450000020085</t>
  </si>
  <si>
    <t xml:space="preserve">Corporación del Acueducto y Alcantarillado de Santo Domingo (CAASD) </t>
  </si>
  <si>
    <t>Servicio de suministro de agua potable para la Direccion General de Bellas Artes, correspondiente al mes de diciembre, 2025</t>
  </si>
  <si>
    <t>221-7</t>
  </si>
  <si>
    <t>E450000019785</t>
  </si>
  <si>
    <t>Servicio de suministro de agua potable para la Escuela Nacional de Bellas Artes, (Cesar Nicolas Penson), correspondiente al mes de diciembre, 2025</t>
  </si>
  <si>
    <t>E450000020100</t>
  </si>
  <si>
    <t>Servicio de suministro de agua pozo para la Escuela de Artes Visuales, correspondiente al mes de diciembre, 2025</t>
  </si>
  <si>
    <t>E450000019784</t>
  </si>
  <si>
    <t>Servicio de suministro de agua de pozo para el Conservatorio Nacional de Música, correspondiente al mes de diciembre 2025</t>
  </si>
  <si>
    <t>E450000019783</t>
  </si>
  <si>
    <t>Servicio de suministro de agua potable para el Conservatorio Nacional de Musica, correspondiente al mes de diciembre, 2025</t>
  </si>
  <si>
    <t>E45000019855</t>
  </si>
  <si>
    <t>Servicio de suministro de agua potable para la Escuela Nacional de Bellas Artes Elila Mena), correspondiente al mes de diciembre, 2025</t>
  </si>
  <si>
    <t>21/13/2025</t>
  </si>
  <si>
    <t>B1500034327</t>
  </si>
  <si>
    <t>Corporación del Acueducto y Alcantarillado de Puerto Plata (CORAAPPLATA)</t>
  </si>
  <si>
    <t>Servicio de pago agua potable de la Escuela de Puerto Plata, correspondiente al mes de diciembre, 2025</t>
  </si>
  <si>
    <t>B1500042126</t>
  </si>
  <si>
    <t>Corporación del Acueducto y Alcantarillado de Santiago (CORAASAN)</t>
  </si>
  <si>
    <t>Servicio de pago agua potable de la Escuela de Santiago, correspondiente al mes de diciembre, 2025</t>
  </si>
  <si>
    <t>E450000001992</t>
  </si>
  <si>
    <t>Columbus Networks Dominicana,S.A</t>
  </si>
  <si>
    <t>Adquisición de servicios de internet prestados a la Dirección General de Bellas Artes correspondiente al mes de diciembre 2025</t>
  </si>
  <si>
    <t>221-5</t>
  </si>
  <si>
    <t>B1500000021</t>
  </si>
  <si>
    <t>Darwin E. De León Rodríguez</t>
  </si>
  <si>
    <t>Servicio de alquiler local comercial C/La Cruz Escuela de San Francisco de Macoris correspondiente al mes de noviembre, 2025</t>
  </si>
  <si>
    <t>225-1</t>
  </si>
  <si>
    <t>All Office Solutions, SRL</t>
  </si>
  <si>
    <t>Contratación de servicios de impresión de documentos de esta institución correspondiente al mes de diciembre 2025</t>
  </si>
  <si>
    <t>225-3</t>
  </si>
  <si>
    <t>E450000099730</t>
  </si>
  <si>
    <t>Compañía Dominicana de Teléfonos C X A</t>
  </si>
  <si>
    <t>Servicio telefónico del Palacio de Bellas Artes (FLOTAS), correspondiente al mes de diciembre 2025</t>
  </si>
  <si>
    <t>221-3</t>
  </si>
  <si>
    <t>E450000098416</t>
  </si>
  <si>
    <t>Servicio telefónico del Palacio de Bellas Artes, correspondiente al mes de diciembre, 2025</t>
  </si>
  <si>
    <t>E450000097981</t>
  </si>
  <si>
    <t>Servicio telefónico del Escuela Nacional de Música (Artes Visuales), correspondiente al mes de diciembre, 2025</t>
  </si>
  <si>
    <t>E450000098651</t>
  </si>
  <si>
    <t>Servicio telefónico del Escuela Nacional de Danza, correspondiente al mes de  diciembre 2025</t>
  </si>
  <si>
    <t>E450000099932</t>
  </si>
  <si>
    <t>Servicio internet del Conservatorio Nacional de Música, correspondiente al mes de diciembre 2025</t>
  </si>
  <si>
    <t>E450000099788</t>
  </si>
  <si>
    <t>Servicio Internet del Conservatorio Nacional de Musica correspondiente al mes de diciembre, 2025</t>
  </si>
  <si>
    <t>E450000099820</t>
  </si>
  <si>
    <t>Servicio telefónico de la Escuela Provincial de Bellas Artes Cotui, correspondiente al mes de   diciembre, 2025</t>
  </si>
  <si>
    <t>E450000098147</t>
  </si>
  <si>
    <t>Servicio telefónico de la Escuela Provincial de Bellas Artes S.F.M., correspondiente al mes de   diciembre, 2026</t>
  </si>
  <si>
    <t>101821256</t>
  </si>
  <si>
    <t>E450000100825</t>
  </si>
  <si>
    <t>Edenorte Dominicana, S. A</t>
  </si>
  <si>
    <t>Servicio de energía eléctrica de la Escuela de Bellas cotui, correspondiente al mes de diciembre, 2025</t>
  </si>
  <si>
    <t>E450000096875</t>
  </si>
  <si>
    <t>Servicio energía eléctrica de la Escuela de Bellas Artes en San Francisco de Macorís, correspondiente al mes de diciembre, 2025</t>
  </si>
  <si>
    <t>E450000095291</t>
  </si>
  <si>
    <t>Servicio energía eléctrica de la Escuela de Bellas Artes en Puerto Plata,correspondiente al mes de  diciembre, 2025</t>
  </si>
  <si>
    <t>E450000096131</t>
  </si>
  <si>
    <t>Servicio energía eléctrica de la Escuela de Bellas Artes en Moca, correspondiente al mes de diciembre, 2025</t>
  </si>
  <si>
    <t>101821248</t>
  </si>
  <si>
    <t>E450000081882</t>
  </si>
  <si>
    <t>Edesur Dominicana, S. A</t>
  </si>
  <si>
    <t>Servicio energía eléctrica de la Escuela de Bellas Artes Elila Mena,correspondiente al mes de  diciembre, 2025</t>
  </si>
  <si>
    <t>221-4</t>
  </si>
  <si>
    <t>E450000081885</t>
  </si>
  <si>
    <t>Servicio energía eléctrica Escuela de Bellas Artes seccion San Juan de la Maguana, correspondiente al mes de diciembre, 2025</t>
  </si>
  <si>
    <t>E450000081883</t>
  </si>
  <si>
    <t>Servicio energía eléctrica Conservatorio de Música, correspondiente al mes de diciembre, 2025</t>
  </si>
  <si>
    <t>E450000081884</t>
  </si>
  <si>
    <t>Servicio energía eléctrica Escuela San Cristobal, correspondiente al mes de diciembre 2025</t>
  </si>
  <si>
    <t>101820217</t>
  </si>
  <si>
    <t>E450000069676</t>
  </si>
  <si>
    <t>Edeeste Dominicana, S. A</t>
  </si>
  <si>
    <t>Servicio energía eléctrica Escuela Nacional de Bellas Artes Ciudad Colonial, correspondiente al mes de diciembre, 2025</t>
  </si>
  <si>
    <t>E450000067992</t>
  </si>
  <si>
    <t>Servicio energía eléctrica Escuela Nacional de Bellas Artes, correspondiente al mes de diciembre, 2025</t>
  </si>
  <si>
    <t>102017174</t>
  </si>
  <si>
    <t>E450000006546</t>
  </si>
  <si>
    <t>Humano Seguros, S. A</t>
  </si>
  <si>
    <t>Servicios de seguros complementario del personal de esta Dirección General de Bellas Artes y sus dependencias correspondiente al mes de  diciembre, 2025</t>
  </si>
  <si>
    <t>226-3</t>
  </si>
  <si>
    <t>401516454</t>
  </si>
  <si>
    <t>E450000004507</t>
  </si>
  <si>
    <t>Seguro Nacional de Salud</t>
  </si>
  <si>
    <t>Servicios complementario del personal de esta Dirección General de Bellas Artes y sus dependencias correspondiente al mes de  diciembre, 2025</t>
  </si>
  <si>
    <t xml:space="preserve">                                                                                 BALANCE AL 31 DE DICIEMBRE, 2025</t>
  </si>
  <si>
    <t>Magaly Pérez</t>
  </si>
  <si>
    <t xml:space="preserve"> Licda. Sandra Y. Ramírez Cubilete </t>
  </si>
  <si>
    <t xml:space="preserve">               Analista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</si>
  <si>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</si>
  <si>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</si>
  <si>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</si>
  <si>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</si>
  <si>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</si>
  <si>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</si>
  <si>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</si>
  <si>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….......................</t>
  </si>
  <si>
    <t>….............</t>
  </si>
  <si>
    <t>….........................</t>
  </si>
  <si>
    <t>…......</t>
  </si>
  <si>
    <t>….....................</t>
  </si>
  <si>
    <t>FONDOS ASIGNACION PRESUPUESTARIA</t>
  </si>
  <si>
    <t>RELACION DE DESEMBOLSO MES DE DICIEMBRE,2025</t>
  </si>
  <si>
    <t>Fecha de Registro</t>
  </si>
  <si>
    <t>Libramientos</t>
  </si>
  <si>
    <t>Beneficiario</t>
  </si>
  <si>
    <t>Monto  RD$</t>
  </si>
  <si>
    <t>Lermont Engineering Group, SRL</t>
  </si>
  <si>
    <t>Pago factura NCF B1500000247, por servicios de evaluación y diagnóstico de avería eléctrica.</t>
  </si>
  <si>
    <t>Mix Viajes &amp; Cruceros, SRL</t>
  </si>
  <si>
    <t>Pago factura  NCF B1500000171, por servicio de hospedaje para una invitada internacional que impartió un taller sobre gestión cultural.</t>
  </si>
  <si>
    <t>Renkei Group, SRL</t>
  </si>
  <si>
    <t>Pago factura NCF B1500000033, por compra de cuatro (4) gomas, para el vehículo de la institución,Hyundai Staria Van mecánica Diesel 2022.</t>
  </si>
  <si>
    <t>Deralant Group, SRL</t>
  </si>
  <si>
    <t>Pago factura NCF B1500000003, por adquisición de artículos comestibles (café molido), para el Palacio de Bellas Artes</t>
  </si>
  <si>
    <t>Grupo Addinca SRL</t>
  </si>
  <si>
    <t>Pago factura NCF B1500000045, por adquisición de materiales de limpieza, para el Palacio de Bellas Artes y sus Dependencias.</t>
  </si>
  <si>
    <t>Compañía Dominicana de Telefonos C X A</t>
  </si>
  <si>
    <t>Pago factura NCF E450000096790, por servicio de internet al conservatorio nacional de música correspondiente al mes de noviembre, 2025.</t>
  </si>
  <si>
    <t>Pago factura NCF E450000092411, por servicio telefónico de la Escuela de Bellas Artes de Cotuí, correspondiente al mes de noviembre, 2025.</t>
  </si>
  <si>
    <t>Pago factura NCF E450000094878, por servicio de teléfono (flota) del Palacio de Bellas Artes, correspondiente al mes de noviembre, 2025.</t>
  </si>
  <si>
    <t>Pago factura NCF E450000095080, por servicio de telefónico al conservatorio nacional de música correspondiente al mes de noviembre, 2025.</t>
  </si>
  <si>
    <t>Servicios Empresariales Canaan,SRL</t>
  </si>
  <si>
    <t>Pago factura NCF B1500001248, por servicio de relleno de gasoil, para planta eléctrica.</t>
  </si>
  <si>
    <t>Dirección General de Bellas Artes</t>
  </si>
  <si>
    <t>Pago viáticos al personal por viaje a varias escuelas de bellas artes del interior, a realizar trabajos de actualización e inventarios de los activos fijos para el “cierre semestral 20225" del 01 al 9 de diciembre del presente año.</t>
  </si>
  <si>
    <t>Pago gasto de transporte por uso de motor de los mensajeros externos de esta institución, correspondiente al mes de diciembre, 2025.</t>
  </si>
  <si>
    <t>Xiomari Veloz D' Lujo Fiesta</t>
  </si>
  <si>
    <t>Pago facturas NCFs E450000000255,268,269,270, por servicios de cátering para ser utilizados en las direcciones de recursos humanos y gestión y difusión de las artes de esta institución.</t>
  </si>
  <si>
    <t>Pago pasajes a los estudiantes del proyecto de incorporación varones de la escuela nacional de danza, mes de noviembre, 2025.</t>
  </si>
  <si>
    <t>Humano Seguros, S A</t>
  </si>
  <si>
    <t>Pago factura  NCF E450000006546, por seguro médico complementario del personal de esta Dirección General de Bellas Artes y sus Dependencias, correspondiente al mes de diciembre,2025.</t>
  </si>
  <si>
    <t>Pago factura NCF E450000006546, por seguro médico complementario del personal de esta Dirección General de Bellas Artes y sus Dependencias, correspondiente al mes de diciembre, 2025.</t>
  </si>
  <si>
    <t>Servicios Diversos Arnaud, SRL</t>
  </si>
  <si>
    <t>Pago factura NCF B1500000362, por servicio de fumigación contra plagas, insectos, ratas y comején, en el Palacio de Bellas Artes, Edificio de las Escuelas y el Conservatorio Nacional de Música.</t>
  </si>
  <si>
    <t>Edesur Dominicana, S.A.</t>
  </si>
  <si>
    <t>Pago de la facturas NCFs   Nos. E450000075134,75133,75136,75135, servicio de energía eléctrica del Conservatorio Nacional de Música, Escuela de Bellas Artes (Elemental Elila Mena), San Juan, San Cristóbal, período Octubre-Noviembre, 2025.</t>
  </si>
  <si>
    <t>Pablo Yarodi Jesus Nivar</t>
  </si>
  <si>
    <t>Pago factura NCF B1500000190, por servicios de demolición y confección de muro de contención y malla ciclónica para la Escuela de Bellas Artes Santiago.</t>
  </si>
  <si>
    <t>Darwin Emilio De Leon Rodriguez</t>
  </si>
  <si>
    <t>Pago factura NCF B1500000021, por servicio de alquiler de local para la Escuela de Bellas Artes en San Francisco de Macorís, mes de Diciembe, 2025.</t>
  </si>
  <si>
    <t>Computer Technology and Service Arnaldo Rodriguez, SRL</t>
  </si>
  <si>
    <t>Pago factura NCF B1500000210, por adquisición de impresora, memorias, etiquetadora y etiquetas, para diferentes áreas de esta dirección general de bellas artes.</t>
  </si>
  <si>
    <t>Carmen Rosalía Bernal Montes de Oca</t>
  </si>
  <si>
    <t xml:space="preserve"> Pago factura NCF B1500000028, por servicio de legalización de contratos de esta Dirección General de Bellas Artes.</t>
  </si>
  <si>
    <t>All Office Solutions TS,SRL</t>
  </si>
  <si>
    <t>Pago factura NCF  B1500003048, por servicio de renta de fotocopiadoras e impresoras, para esta dirección general de bellas artes, correspondiente al mes de  Noviembre, 2025.</t>
  </si>
  <si>
    <t>Region Grafica Y Multiservicios, SRL</t>
  </si>
  <si>
    <t>Pago facturas NCFs B1500000026 y B1500000027, por servicio de impresión para las diferentes actividades de la dirección recursos humanos y defae de esta institución.</t>
  </si>
  <si>
    <t>GTG Industrial ,SRL</t>
  </si>
  <si>
    <t>Pago factura NCF E450000000065, por adquisición de materiales de limpieza, para el Palacio de Bellas Artes y sus Dependencias.</t>
  </si>
  <si>
    <t>Wendy's Muebles, SRL</t>
  </si>
  <si>
    <t>Pago factura NCF B1500000788, por adquisición de electrodomésticos (abanicos de pared) para ser utilizados en la dirección de formación artísticas especializada (defae) de esta institución.</t>
  </si>
  <si>
    <t>Pago factura NCF E450000097981, por servicio telefónico de la Escuela Nacional de Artes Visuales, correspondiente al mes diciembre, 2025.</t>
  </si>
  <si>
    <t>Flow, SRL</t>
  </si>
  <si>
    <t>Pago factura NCF E450000000162, por adquisición de mobiliarios (sillas plásticas sin brazos) para ser utilizados en la dirección de formación artísticas especializada (defae) de esta institución.</t>
  </si>
  <si>
    <t>Pago factura NCF B1500001249, por servicio de relleno de gasoil, para planta eléctrica.</t>
  </si>
  <si>
    <t>Instituto de Aguas Potables y Alcantarillados (INAPA)</t>
  </si>
  <si>
    <t>Pago facturas NCF E450000005907, por servicio de suministro de agua de la academia de música del municipio de enriquillo, correspondiente al período noviembre ,2025.</t>
  </si>
  <si>
    <t>Ayuntamiento Distrito Nacional</t>
  </si>
  <si>
    <t>Pago facturas NCFs. B1500068277,68275,68284,68276, por servicio de recogida de la Esc. Nac. de Danza, Artes Visuales y el Palacio de Bellas Artes correspondiente al mes de diciembre, 2025.</t>
  </si>
  <si>
    <t xml:space="preserve">Coramca, SRL </t>
  </si>
  <si>
    <t>Pago factura NCF B1500000767, por adquisición de materiales ferreteros para ser utilizados en las Escuelas y en Diferentes áreas de la Dirección General Bellas Artes.</t>
  </si>
  <si>
    <t>Pago facturas NCFs E450000000290 y E450000000294, por servicios de cátering, para ser utilizados en diferentes actividades de la dirección de recursos humanos de esta institución.</t>
  </si>
  <si>
    <t>Grupo Alaska,S.A</t>
  </si>
  <si>
    <t>Pago  facturas  NCFs  E4500000003189, 4347,4351,4352,4358,4362,4363,4366, por servicio de llenado de botellones de agua de consumo de cinco (5) galones, para uso en el palacio de bellas artes y sus dependencias.</t>
  </si>
  <si>
    <t>Liberty Networks Dominicana,S.A</t>
  </si>
  <si>
    <t>Pago factura NCF  E450000001992, por servicio de internet en la Dirección General de Bellas Artes, correspondiente al mes de diciembre, 2025.</t>
  </si>
  <si>
    <t>Corporación de Acueducto Y Alcantarillado de Pto. Plata</t>
  </si>
  <si>
    <t>Pago factura NCF  B1500034327, por servicio de agua potable de la Escuela de Bellas Artes de Puerto Plata correspondiente al mes de diciembre, 2025.</t>
  </si>
  <si>
    <t>Oficina de Coordinación Presidencial</t>
  </si>
  <si>
    <t>Pago factura OCP-FCR-00003886, por gastos de boletos aéreos al señor Francisco Vargas, quien viajo a Boston a participar en el “2025 Berklee Global Summit”, del 26 de octubre al 02 de noviembre, 2025.</t>
  </si>
  <si>
    <t>Lavanderia Always Clean MDB, SRL</t>
  </si>
  <si>
    <t>Pago factura NCF B1500000178, por contratación de servicios de lavandería y planchado de manteles, bambalinas y otros durante el Programa de Berklee en el Conservatorio Nacional de Música.</t>
  </si>
  <si>
    <t>Energia Quisqueya, SAS</t>
  </si>
  <si>
    <t>Pago facturas NCF B1500000883 y B1500000884, por servicios de alquiler de planta eléctrica con combustible, para uso del Palacio de Bellas Artes y la Sala Máximo Avilés Blonda.</t>
  </si>
  <si>
    <t>Klean-X Dominicana SLS, SRL</t>
  </si>
  <si>
    <t>Pago factura NCF B1500000274, por contratación de los servicios de limpieza durante el Programa de Berklee en el Conservatorio Nacional de Música.</t>
  </si>
  <si>
    <t>Banderas Global HC, SRL</t>
  </si>
  <si>
    <t>Pago factura NCF B1500002413, por adquisición de banderas del Ministerio de Cultura, para la parte exterior del Palacio de Bellas Artes.</t>
  </si>
  <si>
    <t>Pago factura NCF E450000000295, por servicios de almuerzos ejecutivos para profesores e invitados internacionales de Berklee Santo Domingo.</t>
  </si>
  <si>
    <t>Solano Lora Soluciones Diversas, SRL</t>
  </si>
  <si>
    <t>Pago factura NCF E450000000020, por servicios de alquiler de planta eléctrica, para uso del Palacio de Bellas Artes y la Sala Máximo Avilés Blonda.</t>
  </si>
  <si>
    <t>Pago factura NCF E450000098147, por servicio telefónico de la Escuela de Bellas Artes de San Francisco de Macorís, correspondiente al mes de diciembre, 2025.</t>
  </si>
  <si>
    <t>Pago factura NCF B1500004024, por servicio de aseo urbano de la Escuela de Bellas Artes Moca; correspondiente al mes de diciembre 2025.</t>
  </si>
  <si>
    <t>Jardin Ilusiones,SA</t>
  </si>
  <si>
    <t>Pago factura NCF B1500004218, por compra para el servicio de flores y arreglos florales para ser utilizadas en las actividades de Berklee y de Recursos Humanos.</t>
  </si>
  <si>
    <t>Pago factura NCF B1500001254, por servicio de relleno de gasoil, para planta eléctrica.</t>
  </si>
  <si>
    <t>Pago factura NCF E450000000171, por adquisición de mueble modular para ser utilizado en la Dirección General de Bellas Artes.</t>
  </si>
  <si>
    <t>Ramirez &amp; Mojica Envoy Pack Courier Express, SRL</t>
  </si>
  <si>
    <t>Pago factura NCF E450000000332, por adquisición de bocina con pedestal, para uso en esta Dirección General de Bellas Artes.</t>
  </si>
  <si>
    <t>Pago factura NCF E450000000340, por compra de batería, para el vehículo Hyundai Staria Van Mecánica Diesel 2022 de esta institución.</t>
  </si>
  <si>
    <t>Cantabria Brand Representative, SRL</t>
  </si>
  <si>
    <t>Pago factura NCF B1500003592, por servicio de cátering para ser utilizados en el programa de Berklee Santo Domingo, coordinado por el defae de esta institución.</t>
  </si>
  <si>
    <t>Menu De Ali JNR, SRL</t>
  </si>
  <si>
    <t>Pago factura NCF B1500000006, por contratación de servicios de catering para ser utilizado en las actividades de la Dirección de Recursos Humanos de esta institución.</t>
  </si>
  <si>
    <t>Planeta Azul, SA</t>
  </si>
  <si>
    <t>Pago factura NCF E450000017035, por adquisición de fardos de agua de consumo para uso en la Dirección General de Bellas Artes.</t>
  </si>
  <si>
    <t>Pago  facturas  NCFs  E450000004834,4837,4838,4370,4371, por servicio de llenado de botellones de agua de consumo de cinco (5) galones, para uso en el palacio de bellas artes y sus dependencias.</t>
  </si>
  <si>
    <t>Climaster, SRL</t>
  </si>
  <si>
    <t>Pago factura NCF E450000000008, por compra de aire acondicionado, para ser utilizado en la Escuela de Bellas Artes de Puerto Plata.</t>
  </si>
  <si>
    <t>OMX Multiservicios, SRL</t>
  </si>
  <si>
    <t>Pago factura NCF B1500000643, por adquisición de sillón ejecutivo y calculadoras, para ser utilizados para la Escuela Nacional de Artes Dramático y el Departamento de Compra de esta DGBA.</t>
  </si>
  <si>
    <t>Pago factura NCF E450000000021, por servicios de alquiler de planta eléctrica, para uso del Palacio de Bellas Artes y la Sala Máximo Avilés Blonda.</t>
  </si>
  <si>
    <t>Pago facturas NCFs  B1500001263,1266,1267, por servicio de relleno de gasoil, para planta eléctrica.</t>
  </si>
  <si>
    <t>Corporación de Acueducto y Alcantarillado de Santiago</t>
  </si>
  <si>
    <t>Pago de la factura NCF B1500042126, por servicios de agua potable y recogida de la basura de la Escuela de Bellas Artes de Santiago, del mes de Diciembre 2025.</t>
  </si>
  <si>
    <t>Edenorte Dominicana S,A</t>
  </si>
  <si>
    <t>Pago facturas Nos. E450000095291,96131,96875, por servicio de energía eléctrica de las Escuelas de Bellas Artes de Escuelas de Bellas Artes de Puerto Plata, Moca y San Francisco De Macorís, correspondiente al período Noviembre/Diciembre, 2025.</t>
  </si>
  <si>
    <t>Corporación del Acueducto y Alcantarrillado de Santo Domingo</t>
  </si>
  <si>
    <t>Pago facturas NCFs  E450000020085,19785,19784,19855,19783,20100, por servicio de agua potable a la dirección general de bellas artes, conservatorio de música y las escuelas nacionales de bellas artes y artes visuales, mes de noviembre, 2025.</t>
  </si>
  <si>
    <t>Pago pasajes a los estudiantes del proyecto de incorporación varones de la escuela nacional de danza, mes de diciembre, 2025.</t>
  </si>
  <si>
    <t>Mayobanex Percinar Reyes</t>
  </si>
  <si>
    <t>Pago factura NCF B1500000338, por servicio para la elaboración e instalación de hierros en el Palacio de Bellas Artes y las Escuelas de Bonao, Puerto Plata y Santo Domingo Este.</t>
  </si>
  <si>
    <t>Pago facturas NCFs B1500001268, B1500001269, por servicio de relleno de gasoil, para planta eléctrica.</t>
  </si>
  <si>
    <t>Losanch Producciones Técnicas SRL</t>
  </si>
  <si>
    <t>Pago factura NCF E450000000051, por servicios de sonido para programa Berklee Santo Domingo, a celebrarse en el Conservatorio Nacional de Música.</t>
  </si>
  <si>
    <t>Escenografía Diseños y Construcciones Ortega EDISCONS, SRL</t>
  </si>
  <si>
    <t>Pago factura NCF B1500000044, por servicio de construcción, montaje, desmontaje de la escenografía y utilería de la obra “Casa de Muñeca”.</t>
  </si>
  <si>
    <t>Emotionlink, EIRL</t>
  </si>
  <si>
    <t>Pago factura NCF  B1500000015, por capacitación (curso taller de oratoria 2.0), para el personal de la Dirección General de Bellas Artes.</t>
  </si>
  <si>
    <t>Ricardo Oscar González Hernández</t>
  </si>
  <si>
    <t>Pago factura NCF B1500000150, por capacitación, para el personal de la Dirección General de Bellas Artes.</t>
  </si>
  <si>
    <t>Batuta By Pablo Polanco, SRL</t>
  </si>
  <si>
    <t>Pago factura NCF B1500000301, por servicios de alquiler para Programa Berklee Santo Domingo.</t>
  </si>
  <si>
    <t>Pago  facturas  NCFs  E450000003192,4844,4845,4847, por servicio de llenado de botellones de agua de consumo de cinco (5) galones, para uso en el Palacio de Bellas Artes y sus Dependencias.</t>
  </si>
  <si>
    <t>Pago factura NCFE450000098416, por servicio de teléfono (central) del Palacio de Bellas Artes, correspondiente al mes de diciembre, 2025.</t>
  </si>
  <si>
    <t>Ayuntamiento del Municipio de Santiago</t>
  </si>
  <si>
    <t>Pago factura NCF  B1500007731, por servicio de aseo urbano de la Escuela de Bellas Artes de Santiago, correspondiente al mes de diciembre, 2025.</t>
  </si>
  <si>
    <t>Víctor Sterlyn Salome</t>
  </si>
  <si>
    <t>Pago factura NCF B1500000091, por suministro e instalación de tubería para el Edificio de las Escuelas de Bellas Artes</t>
  </si>
  <si>
    <t>Gambaru, SRL</t>
  </si>
  <si>
    <t>Pago factura NCF B1500000104, por compra de sensores para el chiller, del Palacio de Bellas Artes.</t>
  </si>
  <si>
    <t>Afinarte, SRL</t>
  </si>
  <si>
    <t>Pago factura NCF B1500000353, por servicio de afinamiento y preparación de piano, para la master class, durante el programa Berklee en Santo Domingo.</t>
  </si>
  <si>
    <t>B&amp;F Mercantil,SRL</t>
  </si>
  <si>
    <t>Pago factura NCF B1500001284, por adquisición de pinturas, para diferentes áreas de la Dirección General de Bellas Artes.</t>
  </si>
  <si>
    <t>Pago factura NCF B1500000092, por servicio para la restructuración del sistema eléctrico, en el Edificio de las Escuelas de Bellas Artes.</t>
  </si>
  <si>
    <t>Pago factura NCF E450000000326, por servicios de refrigerio, para la actividad de integración de la Dirección Administrativa y Financiera y sus Áreas.</t>
  </si>
  <si>
    <t>Erik Gas Del 2000 SRL</t>
  </si>
  <si>
    <t>Pago facturas NCFs E450000000052 y E450000000053, por servicio de lavado varios de la flotilla de vehículos del Palacio de Bellas Artes.</t>
  </si>
  <si>
    <t>Pago factura NCF B1500000090, por servicio de reparaciones en el Palacio de Bellas Artes, Conservatorio Nacional de Música y el Edificio de las Escuelas.</t>
  </si>
  <si>
    <t>BALANCE AL 31 DE DICIEMBRE , 2025</t>
  </si>
  <si>
    <t>Licda. Virginia D`Oleo</t>
  </si>
  <si>
    <t>Alicia Rodriguez Villar</t>
  </si>
  <si>
    <t xml:space="preserve"> Encargada Depto. de  Presupuesto</t>
  </si>
  <si>
    <t>Auxiliar Presupuesto</t>
  </si>
  <si>
    <t xml:space="preserve">Lic.Sandra Y. Ramirez Cubilete </t>
  </si>
  <si>
    <t xml:space="preserve"> Encargada Depto. Contabilidad</t>
  </si>
  <si>
    <t xml:space="preserve">Directora Administrativa y Financiera </t>
  </si>
  <si>
    <t>B1500003086</t>
  </si>
  <si>
    <t>Pago factura B1500000089, Por servicio de plomeria, para el palacio de Bellas Artes.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</si>
</sst>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d\-dd\-mmm\-yyyy"/>
    <numFmt numFmtId="165" formatCode="_-* #,##0.00_-;\-* #,##0.0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double"/>
      <sz val="12"/>
      <name val="Times New Roman"/>
      <family val="1"/>
    </font>
    <font>
      <sz val="11"/>
      <color theme="5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2" applyFont="1"/>
    <xf numFmtId="4" fontId="4" fillId="0" borderId="0" xfId="3" applyNumberFormat="1" applyFont="1" applyBorder="1" applyProtection="1"/>
    <xf numFmtId="0" fontId="4" fillId="0" borderId="0" xfId="2" applyFont="1" applyAlignment="1">
      <alignment vertical="center"/>
    </xf>
    <xf numFmtId="4" fontId="4" fillId="0" borderId="0" xfId="3" applyNumberFormat="1" applyFont="1" applyBorder="1" applyAlignment="1" applyProtection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/>
    <xf numFmtId="0" fontId="7" fillId="0" borderId="0" xfId="2" applyFont="1" applyAlignment="1">
      <alignment horizontal="right"/>
    </xf>
    <xf numFmtId="0" fontId="8" fillId="0" borderId="0" xfId="2" applyFont="1" applyAlignment="1" applyProtection="1">
      <alignment horizontal="left"/>
      <protection locked="0"/>
    </xf>
    <xf numFmtId="0" fontId="9" fillId="0" borderId="0" xfId="2" applyFont="1"/>
    <xf numFmtId="0" fontId="7" fillId="0" borderId="0" xfId="2" applyFont="1" applyAlignment="1">
      <alignment horizontal="left"/>
    </xf>
    <xf numFmtId="4" fontId="8" fillId="2" borderId="0" xfId="2" applyNumberFormat="1" applyFont="1" applyFill="1" applyAlignment="1" applyProtection="1">
      <alignment horizontal="left"/>
      <protection locked="0"/>
    </xf>
    <xf numFmtId="0" fontId="10" fillId="0" borderId="0" xfId="2" applyFont="1"/>
    <xf numFmtId="0" fontId="9" fillId="0" borderId="0" xfId="2" applyFont="1" applyAlignment="1">
      <alignment horizontal="right"/>
    </xf>
    <xf numFmtId="0" fontId="10" fillId="0" borderId="0" xfId="2" applyFont="1" applyAlignment="1" applyProtection="1">
      <alignment horizontal="center"/>
      <protection locked="0"/>
    </xf>
    <xf numFmtId="0" fontId="9" fillId="2" borderId="0" xfId="2" applyFont="1" applyFill="1" applyAlignment="1">
      <alignment horizontal="right"/>
    </xf>
    <xf numFmtId="4" fontId="10" fillId="2" borderId="0" xfId="2" applyNumberFormat="1" applyFont="1" applyFill="1" applyAlignment="1" applyProtection="1">
      <alignment horizontal="left"/>
      <protection locked="0"/>
    </xf>
    <xf numFmtId="4" fontId="11" fillId="3" borderId="0" xfId="3" applyNumberFormat="1" applyFont="1" applyFill="1" applyBorder="1" applyAlignment="1" applyProtection="1">
      <alignment horizontal="center"/>
    </xf>
    <xf numFmtId="0" fontId="4" fillId="0" borderId="1" xfId="2" applyFont="1" applyBorder="1"/>
    <xf numFmtId="0" fontId="12" fillId="0" borderId="2" xfId="2" applyFont="1" applyBorder="1" applyProtection="1">
      <protection locked="0"/>
    </xf>
    <xf numFmtId="0" fontId="0" fillId="0" borderId="2" xfId="0" applyBorder="1"/>
    <xf numFmtId="14" fontId="12" fillId="0" borderId="2" xfId="2" applyNumberFormat="1" applyFont="1" applyBorder="1" applyProtection="1">
      <protection locked="0"/>
    </xf>
    <xf numFmtId="4" fontId="4" fillId="0" borderId="3" xfId="3" applyNumberFormat="1" applyFont="1" applyBorder="1" applyProtection="1">
      <protection locked="0"/>
    </xf>
    <xf numFmtId="0" fontId="4" fillId="0" borderId="0" xfId="2" applyFont="1" applyProtection="1">
      <protection locked="0"/>
    </xf>
    <xf numFmtId="4" fontId="0" fillId="0" borderId="0" xfId="0" applyNumberFormat="1"/>
    <xf numFmtId="0" fontId="4" fillId="0" borderId="4" xfId="2" applyFont="1" applyBorder="1"/>
    <xf numFmtId="4" fontId="4" fillId="0" borderId="5" xfId="3" applyNumberFormat="1" applyFont="1" applyBorder="1" applyProtection="1">
      <protection locked="0"/>
    </xf>
    <xf numFmtId="0" fontId="13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4" fillId="4" borderId="5" xfId="3" applyNumberFormat="1" applyFont="1" applyFill="1" applyBorder="1" applyProtection="1">
      <protection locked="0"/>
    </xf>
    <xf numFmtId="43" fontId="0" fillId="0" borderId="0" xfId="1" applyFont="1"/>
    <xf numFmtId="4" fontId="4" fillId="0" borderId="0" xfId="2" applyNumberFormat="1" applyFont="1" applyProtection="1">
      <protection locked="0"/>
    </xf>
    <xf numFmtId="43" fontId="4" fillId="0" borderId="0" xfId="2" applyNumberFormat="1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center"/>
      <protection locked="0"/>
    </xf>
    <xf numFmtId="4" fontId="12" fillId="3" borderId="5" xfId="3" applyNumberFormat="1" applyFont="1" applyFill="1" applyBorder="1" applyProtection="1">
      <protection locked="0"/>
    </xf>
    <xf numFmtId="43" fontId="12" fillId="0" borderId="5" xfId="1" applyFont="1" applyBorder="1" applyProtection="1">
      <protection locked="0"/>
    </xf>
    <xf numFmtId="43" fontId="4" fillId="0" borderId="0" xfId="1" applyFont="1" applyBorder="1"/>
    <xf numFmtId="0" fontId="4" fillId="0" borderId="0" xfId="2" applyFont="1" applyAlignment="1" applyProtection="1">
      <alignment horizontal="center"/>
      <protection locked="0"/>
    </xf>
    <xf numFmtId="4" fontId="4" fillId="0" borderId="5" xfId="2" applyNumberFormat="1" applyFont="1" applyBorder="1"/>
    <xf numFmtId="0" fontId="14" fillId="0" borderId="0" xfId="2" applyFont="1" applyAlignment="1" applyProtection="1">
      <alignment horizontal="left"/>
      <protection locked="0"/>
    </xf>
    <xf numFmtId="43" fontId="12" fillId="5" borderId="0" xfId="1" applyFont="1" applyFill="1" applyBorder="1" applyProtection="1"/>
    <xf numFmtId="43" fontId="4" fillId="0" borderId="5" xfId="1" applyFont="1" applyBorder="1" applyProtection="1"/>
    <xf numFmtId="43" fontId="4" fillId="0" borderId="0" xfId="1" applyFont="1" applyFill="1" applyBorder="1" applyAlignment="1">
      <alignment horizontal="right"/>
    </xf>
    <xf numFmtId="0" fontId="4" fillId="0" borderId="5" xfId="2" applyFont="1" applyBorder="1"/>
    <xf numFmtId="43" fontId="4" fillId="0" borderId="0" xfId="1" applyFont="1" applyBorder="1" applyProtection="1"/>
    <xf numFmtId="43" fontId="12" fillId="0" borderId="0" xfId="1" applyFont="1" applyBorder="1" applyAlignment="1" applyProtection="1">
      <alignment horizontal="center"/>
      <protection locked="0"/>
    </xf>
    <xf numFmtId="43" fontId="11" fillId="6" borderId="5" xfId="1" applyFont="1" applyFill="1" applyBorder="1" applyProtection="1">
      <protection locked="0"/>
    </xf>
    <xf numFmtId="0" fontId="4" fillId="0" borderId="5" xfId="2" applyFont="1" applyBorder="1" applyAlignment="1" applyProtection="1">
      <alignment horizontal="center"/>
      <protection locked="0"/>
    </xf>
    <xf numFmtId="43" fontId="4" fillId="0" borderId="5" xfId="3" applyFont="1" applyBorder="1" applyProtection="1">
      <protection locked="0"/>
    </xf>
    <xf numFmtId="4" fontId="11" fillId="6" borderId="5" xfId="3" applyNumberFormat="1" applyFont="1" applyFill="1" applyBorder="1" applyAlignment="1" applyProtection="1">
      <alignment horizontal="right"/>
      <protection locked="0"/>
    </xf>
    <xf numFmtId="4" fontId="4" fillId="0" borderId="5" xfId="2" applyNumberFormat="1" applyFont="1" applyBorder="1" applyProtection="1">
      <protection locked="0"/>
    </xf>
    <xf numFmtId="43" fontId="12" fillId="3" borderId="5" xfId="1" applyFont="1" applyFill="1" applyBorder="1" applyProtection="1">
      <protection locked="0"/>
    </xf>
    <xf numFmtId="43" fontId="4" fillId="0" borderId="0" xfId="2" applyNumberFormat="1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6" xfId="2" applyFont="1" applyBorder="1"/>
    <xf numFmtId="0" fontId="12" fillId="0" borderId="7" xfId="2" applyFont="1" applyBorder="1" applyProtection="1">
      <protection locked="0"/>
    </xf>
    <xf numFmtId="0" fontId="4" fillId="0" borderId="7" xfId="2" applyFont="1" applyBorder="1" applyProtection="1">
      <protection locked="0"/>
    </xf>
    <xf numFmtId="43" fontId="11" fillId="6" borderId="8" xfId="1" applyFont="1" applyFill="1" applyBorder="1" applyProtection="1">
      <protection locked="0"/>
    </xf>
    <xf numFmtId="4" fontId="12" fillId="0" borderId="0" xfId="3" applyNumberFormat="1" applyFont="1" applyFill="1" applyBorder="1" applyProtection="1">
      <protection locked="0"/>
    </xf>
    <xf numFmtId="0" fontId="12" fillId="0" borderId="0" xfId="2" applyFont="1"/>
    <xf numFmtId="43" fontId="10" fillId="0" borderId="0" xfId="2" applyNumberFormat="1" applyFont="1" applyAlignment="1">
      <alignment horizontal="left"/>
    </xf>
    <xf numFmtId="0" fontId="15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 applyAlignment="1" applyProtection="1">
      <alignment horizontal="left"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 applyProtection="1">
      <alignment horizontal="left"/>
      <protection locked="0"/>
    </xf>
    <xf numFmtId="43" fontId="4" fillId="0" borderId="0" xfId="1" applyFont="1" applyFill="1" applyBorder="1"/>
    <xf numFmtId="4" fontId="4" fillId="0" borderId="5" xfId="2" applyNumberFormat="1" applyFont="1" applyBorder="1" applyAlignment="1" applyProtection="1">
      <alignment horizontal="center"/>
      <protection locked="0"/>
    </xf>
    <xf numFmtId="43" fontId="1" fillId="0" borderId="9" xfId="1" applyFont="1" applyBorder="1"/>
    <xf numFmtId="0" fontId="0" fillId="0" borderId="9" xfId="0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1"/>
    </xf>
    <xf numFmtId="0" fontId="19" fillId="0" borderId="0" xfId="0" applyFont="1" applyAlignment="1">
      <alignment horizontal="center" vertical="center"/>
    </xf>
    <xf numFmtId="0" fontId="20" fillId="7" borderId="12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left" wrapText="1" readingOrder="1"/>
    </xf>
    <xf numFmtId="0" fontId="20" fillId="7" borderId="3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/>
    </xf>
    <xf numFmtId="0" fontId="21" fillId="0" borderId="9" xfId="0" applyFont="1" applyBorder="1"/>
    <xf numFmtId="0" fontId="22" fillId="0" borderId="9" xfId="0" applyFont="1" applyBorder="1"/>
    <xf numFmtId="0" fontId="2" fillId="0" borderId="9" xfId="0" applyFont="1" applyBorder="1" applyAlignment="1">
      <alignment wrapText="1"/>
    </xf>
    <xf numFmtId="43" fontId="2" fillId="0" borderId="9" xfId="1" applyFont="1" applyBorder="1"/>
    <xf numFmtId="14" fontId="0" fillId="0" borderId="9" xfId="0" applyNumberFormat="1" applyBorder="1"/>
    <xf numFmtId="0" fontId="0" fillId="0" borderId="9" xfId="0" applyBorder="1" applyAlignment="1">
      <alignment wrapText="1"/>
    </xf>
    <xf numFmtId="43" fontId="21" fillId="0" borderId="9" xfId="1" applyFont="1" applyBorder="1"/>
    <xf numFmtId="14" fontId="2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wrapText="1"/>
    </xf>
    <xf numFmtId="14" fontId="24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left" vertical="top" wrapText="1"/>
    </xf>
    <xf numFmtId="43" fontId="0" fillId="0" borderId="9" xfId="0" applyNumberFormat="1" applyBorder="1"/>
    <xf numFmtId="0" fontId="0" fillId="0" borderId="9" xfId="0" applyBorder="1" applyAlignment="1">
      <alignment horizontal="left" vertical="center" wrapText="1"/>
    </xf>
    <xf numFmtId="0" fontId="25" fillId="0" borderId="0" xfId="0" applyFo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43" fontId="26" fillId="0" borderId="0" xfId="1" applyFont="1"/>
    <xf numFmtId="43" fontId="0" fillId="0" borderId="0" xfId="0" applyNumberFormat="1"/>
    <xf numFmtId="43" fontId="21" fillId="0" borderId="0" xfId="1" applyFont="1"/>
    <xf numFmtId="14" fontId="0" fillId="0" borderId="0" xfId="0" applyNumberFormat="1"/>
    <xf numFmtId="0" fontId="2" fillId="0" borderId="0" xfId="0" applyFont="1" applyAlignment="1">
      <alignment wrapText="1"/>
    </xf>
    <xf numFmtId="43" fontId="2" fillId="0" borderId="0" xfId="1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  <xf numFmtId="0" fontId="21" fillId="0" borderId="0" xfId="0" applyFont="1"/>
    <xf numFmtId="0" fontId="4" fillId="0" borderId="0" xfId="4" applyFont="1"/>
    <xf numFmtId="0" fontId="4" fillId="0" borderId="0" xfId="4" applyFont="1" applyAlignment="1">
      <alignment vertical="center"/>
    </xf>
    <xf numFmtId="4" fontId="4" fillId="0" borderId="0" xfId="5" applyNumberFormat="1" applyFont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/>
    <xf numFmtId="4" fontId="4" fillId="0" borderId="0" xfId="5" applyNumberFormat="1" applyFont="1" applyBorder="1" applyProtection="1"/>
    <xf numFmtId="0" fontId="7" fillId="0" borderId="0" xfId="4" applyFont="1" applyAlignment="1">
      <alignment horizontal="right"/>
    </xf>
    <xf numFmtId="0" fontId="8" fillId="0" borderId="0" xfId="4" applyFont="1" applyAlignment="1" applyProtection="1">
      <alignment horizontal="left"/>
      <protection locked="0"/>
    </xf>
    <xf numFmtId="0" fontId="9" fillId="0" borderId="0" xfId="4" applyFont="1"/>
    <xf numFmtId="0" fontId="7" fillId="0" borderId="0" xfId="4" applyFont="1" applyAlignment="1">
      <alignment horizontal="left"/>
    </xf>
    <xf numFmtId="4" fontId="8" fillId="2" borderId="0" xfId="4" applyNumberFormat="1" applyFont="1" applyFill="1" applyAlignment="1" applyProtection="1">
      <alignment horizontal="left"/>
      <protection locked="0"/>
    </xf>
    <xf numFmtId="0" fontId="10" fillId="0" borderId="0" xfId="4" applyFont="1"/>
    <xf numFmtId="0" fontId="9" fillId="0" borderId="0" xfId="4" applyFont="1" applyAlignment="1">
      <alignment horizontal="right"/>
    </xf>
    <xf numFmtId="0" fontId="10" fillId="0" borderId="0" xfId="4" applyFont="1" applyAlignment="1" applyProtection="1">
      <alignment horizontal="center"/>
      <protection locked="0"/>
    </xf>
    <xf numFmtId="0" fontId="9" fillId="2" borderId="0" xfId="4" applyFont="1" applyFill="1" applyAlignment="1">
      <alignment horizontal="right"/>
    </xf>
    <xf numFmtId="4" fontId="10" fillId="2" borderId="0" xfId="4" applyNumberFormat="1" applyFont="1" applyFill="1" applyAlignment="1" applyProtection="1">
      <alignment horizontal="left"/>
      <protection locked="0"/>
    </xf>
    <xf numFmtId="4" fontId="11" fillId="3" borderId="0" xfId="5" applyNumberFormat="1" applyFont="1" applyFill="1" applyBorder="1" applyAlignment="1" applyProtection="1">
      <alignment horizontal="center"/>
    </xf>
    <xf numFmtId="0" fontId="24" fillId="8" borderId="0" xfId="0" applyFont="1" applyFill="1"/>
    <xf numFmtId="43" fontId="0" fillId="8" borderId="0" xfId="1" applyFont="1" applyFill="1"/>
    <xf numFmtId="43" fontId="0" fillId="5" borderId="0" xfId="1" applyFont="1" applyFill="1"/>
    <xf numFmtId="0" fontId="4" fillId="0" borderId="1" xfId="4" applyFont="1" applyBorder="1"/>
    <xf numFmtId="0" fontId="12" fillId="0" borderId="2" xfId="4" applyFont="1" applyBorder="1" applyProtection="1">
      <protection locked="0"/>
    </xf>
    <xf numFmtId="14" fontId="12" fillId="0" borderId="2" xfId="4" applyNumberFormat="1" applyFont="1" applyBorder="1" applyProtection="1">
      <protection locked="0"/>
    </xf>
    <xf numFmtId="4" fontId="4" fillId="0" borderId="3" xfId="5" applyNumberFormat="1" applyFont="1" applyBorder="1" applyProtection="1">
      <protection locked="0"/>
    </xf>
    <xf numFmtId="0" fontId="4" fillId="0" borderId="0" xfId="4" applyFont="1" applyProtection="1">
      <protection locked="0"/>
    </xf>
    <xf numFmtId="0" fontId="0" fillId="8" borderId="0" xfId="0" applyFill="1"/>
    <xf numFmtId="0" fontId="4" fillId="0" borderId="4" xfId="4" applyFont="1" applyBorder="1"/>
    <xf numFmtId="4" fontId="4" fillId="0" borderId="5" xfId="5" applyNumberFormat="1" applyFont="1" applyBorder="1" applyProtection="1">
      <protection locked="0"/>
    </xf>
    <xf numFmtId="0" fontId="13" fillId="0" borderId="0" xfId="4" applyFont="1" applyProtection="1">
      <protection locked="0"/>
    </xf>
    <xf numFmtId="43" fontId="4" fillId="0" borderId="0" xfId="1" applyFont="1" applyBorder="1" applyProtection="1">
      <protection locked="0"/>
    </xf>
    <xf numFmtId="4" fontId="4" fillId="0" borderId="0" xfId="4" applyNumberFormat="1" applyFont="1" applyProtection="1">
      <protection locked="0"/>
    </xf>
    <xf numFmtId="0" fontId="27" fillId="8" borderId="0" xfId="0" applyFont="1" applyFill="1"/>
    <xf numFmtId="43" fontId="27" fillId="8" borderId="0" xfId="1" applyFont="1" applyFill="1"/>
    <xf numFmtId="0" fontId="12" fillId="0" borderId="0" xfId="4" applyFont="1" applyProtection="1">
      <protection locked="0"/>
    </xf>
    <xf numFmtId="43" fontId="4" fillId="0" borderId="0" xfId="1" applyFont="1" applyBorder="1" applyAlignment="1" applyProtection="1">
      <protection locked="0"/>
    </xf>
    <xf numFmtId="43" fontId="4" fillId="0" borderId="0" xfId="1" applyFont="1" applyBorder="1" applyAlignment="1" applyProtection="1">
      <alignment horizontal="left"/>
      <protection locked="0"/>
    </xf>
    <xf numFmtId="0" fontId="4" fillId="0" borderId="0" xfId="4" applyFont="1" applyAlignment="1" applyProtection="1">
      <alignment horizontal="left"/>
      <protection locked="0"/>
    </xf>
    <xf numFmtId="0" fontId="12" fillId="0" borderId="0" xfId="4" applyFont="1" applyAlignment="1" applyProtection="1">
      <alignment horizontal="center"/>
      <protection locked="0"/>
    </xf>
    <xf numFmtId="4" fontId="12" fillId="0" borderId="5" xfId="5" applyNumberFormat="1" applyFont="1" applyFill="1" applyBorder="1" applyProtection="1">
      <protection locked="0"/>
    </xf>
    <xf numFmtId="0" fontId="4" fillId="0" borderId="0" xfId="4" applyFont="1" applyAlignment="1" applyProtection="1">
      <alignment horizontal="center"/>
      <protection locked="0"/>
    </xf>
    <xf numFmtId="4" fontId="4" fillId="0" borderId="5" xfId="4" applyNumberFormat="1" applyFont="1" applyBorder="1"/>
    <xf numFmtId="0" fontId="14" fillId="0" borderId="0" xfId="4" applyFont="1" applyAlignment="1" applyProtection="1">
      <alignment horizontal="left"/>
      <protection locked="0"/>
    </xf>
    <xf numFmtId="43" fontId="12" fillId="0" borderId="0" xfId="1" applyFont="1" applyFill="1" applyBorder="1" applyProtection="1"/>
    <xf numFmtId="43" fontId="4" fillId="0" borderId="0" xfId="4" applyNumberFormat="1" applyFont="1" applyProtection="1">
      <protection locked="0"/>
    </xf>
    <xf numFmtId="0" fontId="4" fillId="0" borderId="5" xfId="4" applyFont="1" applyBorder="1"/>
    <xf numFmtId="43" fontId="0" fillId="3" borderId="0" xfId="0" applyNumberFormat="1" applyFill="1"/>
    <xf numFmtId="43" fontId="12" fillId="0" borderId="0" xfId="1" applyFont="1" applyBorder="1"/>
    <xf numFmtId="43" fontId="11" fillId="0" borderId="5" xfId="1" applyFont="1" applyFill="1" applyBorder="1" applyProtection="1">
      <protection locked="0"/>
    </xf>
    <xf numFmtId="4" fontId="28" fillId="0" borderId="5" xfId="4" applyNumberFormat="1" applyFont="1" applyBorder="1"/>
    <xf numFmtId="43" fontId="27" fillId="5" borderId="0" xfId="1" applyFont="1" applyFill="1"/>
    <xf numFmtId="43" fontId="29" fillId="5" borderId="0" xfId="1" applyFont="1" applyFill="1"/>
    <xf numFmtId="43" fontId="29" fillId="8" borderId="0" xfId="1" applyFont="1" applyFill="1"/>
    <xf numFmtId="4" fontId="4" fillId="0" borderId="5" xfId="4" applyNumberFormat="1" applyFont="1" applyBorder="1" applyProtection="1">
      <protection locked="0"/>
    </xf>
    <xf numFmtId="0" fontId="4" fillId="5" borderId="0" xfId="4" applyFont="1" applyFill="1" applyProtection="1">
      <protection locked="0"/>
    </xf>
    <xf numFmtId="4" fontId="0" fillId="5" borderId="0" xfId="0" applyNumberFormat="1" applyFill="1"/>
    <xf numFmtId="43" fontId="4" fillId="0" borderId="0" xfId="1" applyFont="1" applyBorder="1" applyAlignment="1" applyProtection="1">
      <alignment wrapText="1"/>
      <protection locked="0"/>
    </xf>
    <xf numFmtId="4" fontId="4" fillId="0" borderId="5" xfId="5" applyNumberFormat="1" applyFont="1" applyFill="1" applyBorder="1" applyProtection="1">
      <protection locked="0"/>
    </xf>
    <xf numFmtId="43" fontId="12" fillId="0" borderId="5" xfId="1" applyFont="1" applyFill="1" applyBorder="1" applyProtection="1">
      <protection locked="0"/>
    </xf>
    <xf numFmtId="43" fontId="4" fillId="0" borderId="0" xfId="1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4" fontId="28" fillId="0" borderId="5" xfId="5" applyNumberFormat="1" applyFont="1" applyFill="1" applyBorder="1" applyProtection="1">
      <protection locked="0"/>
    </xf>
    <xf numFmtId="0" fontId="4" fillId="0" borderId="6" xfId="4" applyFont="1" applyBorder="1"/>
    <xf numFmtId="0" fontId="12" fillId="0" borderId="7" xfId="4" applyFont="1" applyBorder="1"/>
    <xf numFmtId="0" fontId="4" fillId="0" borderId="7" xfId="4" applyFont="1" applyBorder="1"/>
    <xf numFmtId="43" fontId="10" fillId="0" borderId="8" xfId="4" applyNumberFormat="1" applyFont="1" applyBorder="1" applyAlignment="1">
      <alignment horizontal="left"/>
    </xf>
    <xf numFmtId="0" fontId="15" fillId="0" borderId="0" xfId="4" applyFont="1" applyAlignment="1">
      <alignment horizontal="right"/>
    </xf>
    <xf numFmtId="0" fontId="12" fillId="0" borderId="0" xfId="4" applyFont="1"/>
    <xf numFmtId="4" fontId="10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 applyAlignment="1" applyProtection="1">
      <alignment horizontal="left" wrapText="1"/>
      <protection locked="0"/>
    </xf>
    <xf numFmtId="0" fontId="9" fillId="0" borderId="0" xfId="4" applyFont="1" applyAlignment="1">
      <alignment horizontal="left" wrapText="1"/>
    </xf>
    <xf numFmtId="0" fontId="9" fillId="0" borderId="0" xfId="4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43" fontId="2" fillId="0" borderId="0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center" vertical="center"/>
    </xf>
    <xf numFmtId="49" fontId="30" fillId="0" borderId="9" xfId="0" applyNumberFormat="1" applyFont="1" applyBorder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43" fontId="30" fillId="0" borderId="9" xfId="1" applyFont="1" applyFill="1" applyBorder="1" applyAlignment="1">
      <alignment horizontal="left" vertical="center"/>
    </xf>
    <xf numFmtId="0" fontId="24" fillId="0" borderId="0" xfId="0" applyFont="1"/>
    <xf numFmtId="49" fontId="30" fillId="0" borderId="9" xfId="0" applyNumberFormat="1" applyFont="1" applyBorder="1" applyAlignment="1">
      <alignment horizontal="left" wrapText="1"/>
    </xf>
    <xf numFmtId="43" fontId="30" fillId="0" borderId="9" xfId="1" applyFont="1" applyFill="1" applyBorder="1" applyAlignment="1">
      <alignment horizontal="right" vertical="center"/>
    </xf>
    <xf numFmtId="49" fontId="30" fillId="0" borderId="9" xfId="0" applyNumberFormat="1" applyFont="1" applyBorder="1" applyAlignment="1">
      <alignment horizontal="left" vertical="center" wrapText="1"/>
    </xf>
    <xf numFmtId="49" fontId="30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43" fontId="30" fillId="0" borderId="0" xfId="1" applyFont="1" applyFill="1" applyAlignment="1">
      <alignment horizontal="right" vertical="center"/>
    </xf>
    <xf numFmtId="14" fontId="30" fillId="0" borderId="9" xfId="0" applyNumberFormat="1" applyFont="1" applyBorder="1" applyAlignment="1">
      <alignment vertical="center"/>
    </xf>
    <xf numFmtId="165" fontId="2" fillId="0" borderId="15" xfId="0" applyNumberFormat="1" applyFont="1" applyBorder="1"/>
    <xf numFmtId="165" fontId="2" fillId="0" borderId="13" xfId="0" applyNumberFormat="1" applyFont="1" applyBorder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vertical="center"/>
    </xf>
    <xf numFmtId="43" fontId="2" fillId="0" borderId="0" xfId="1" applyFont="1" applyFill="1" applyAlignment="1">
      <alignment horizontal="right"/>
    </xf>
    <xf numFmtId="43" fontId="31" fillId="0" borderId="0" xfId="0" applyNumberFormat="1" applyFont="1" applyAlignment="1">
      <alignment horizontal="right"/>
    </xf>
    <xf numFmtId="49" fontId="21" fillId="0" borderId="0" xfId="0" applyNumberFormat="1" applyFont="1" applyAlignment="1">
      <alignment wrapText="1"/>
    </xf>
    <xf numFmtId="0" fontId="21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0" fillId="0" borderId="16" xfId="0" applyBorder="1" applyAlignment="1">
      <alignment horizontal="right"/>
    </xf>
    <xf numFmtId="0" fontId="33" fillId="0" borderId="9" xfId="0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43" fontId="34" fillId="0" borderId="9" xfId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/>
    </xf>
    <xf numFmtId="43" fontId="0" fillId="0" borderId="0" xfId="1" applyFont="1" applyFill="1"/>
    <xf numFmtId="0" fontId="34" fillId="0" borderId="9" xfId="0" applyFont="1" applyBorder="1" applyAlignment="1">
      <alignment horizontal="justify" vertical="center"/>
    </xf>
    <xf numFmtId="0" fontId="34" fillId="0" borderId="0" xfId="0" applyFont="1" applyAlignment="1">
      <alignment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vertical="center"/>
    </xf>
    <xf numFmtId="43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4" fillId="0" borderId="0" xfId="0" applyFont="1"/>
    <xf numFmtId="14" fontId="34" fillId="0" borderId="9" xfId="0" applyNumberFormat="1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14" fontId="35" fillId="0" borderId="9" xfId="0" applyNumberFormat="1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left" vertical="center" wrapText="1"/>
    </xf>
    <xf numFmtId="43" fontId="35" fillId="0" borderId="9" xfId="1" applyFont="1" applyFill="1" applyBorder="1" applyAlignment="1">
      <alignment horizontal="right" vertical="center"/>
    </xf>
    <xf numFmtId="14" fontId="34" fillId="0" borderId="9" xfId="0" applyNumberFormat="1" applyFont="1" applyBorder="1" applyAlignment="1">
      <alignment horizontal="left" vertical="center"/>
    </xf>
    <xf numFmtId="49" fontId="34" fillId="0" borderId="9" xfId="0" applyNumberFormat="1" applyFont="1" applyBorder="1" applyAlignment="1">
      <alignment vertical="center" wrapText="1"/>
    </xf>
    <xf numFmtId="49" fontId="34" fillId="0" borderId="9" xfId="0" applyNumberFormat="1" applyFont="1" applyBorder="1" applyAlignment="1">
      <alignment horizontal="left" vertical="center" wrapText="1"/>
    </xf>
    <xf numFmtId="14" fontId="34" fillId="0" borderId="9" xfId="1" applyNumberFormat="1" applyFont="1" applyFill="1" applyBorder="1" applyAlignment="1">
      <alignment horizontal="left" vertical="center"/>
    </xf>
    <xf numFmtId="0" fontId="35" fillId="0" borderId="9" xfId="1" applyNumberFormat="1" applyFont="1" applyFill="1" applyBorder="1" applyAlignment="1">
      <alignment horizontal="center" vertical="center" wrapText="1"/>
    </xf>
    <xf numFmtId="43" fontId="35" fillId="0" borderId="9" xfId="1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34" fillId="0" borderId="9" xfId="0" applyFont="1" applyBorder="1" applyAlignment="1">
      <alignment horizontal="left" vertical="center"/>
    </xf>
    <xf numFmtId="0" fontId="34" fillId="0" borderId="9" xfId="0" applyFont="1" applyBorder="1" applyAlignment="1">
      <alignment vertical="center"/>
    </xf>
    <xf numFmtId="0" fontId="34" fillId="0" borderId="9" xfId="1" applyNumberFormat="1" applyFont="1" applyFill="1" applyBorder="1" applyAlignment="1">
      <alignment horizontal="center" vertical="center" wrapText="1"/>
    </xf>
    <xf numFmtId="43" fontId="34" fillId="0" borderId="9" xfId="1" applyFont="1" applyFill="1" applyBorder="1" applyAlignment="1">
      <alignment vertical="center" wrapText="1"/>
    </xf>
    <xf numFmtId="43" fontId="34" fillId="0" borderId="9" xfId="1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/>
    </xf>
    <xf numFmtId="43" fontId="33" fillId="0" borderId="9" xfId="0" applyNumberFormat="1" applyFont="1" applyBorder="1" applyAlignment="1">
      <alignment horizontal="right"/>
    </xf>
    <xf numFmtId="0" fontId="39" fillId="0" borderId="0" xfId="0" applyFont="1" applyAlignment="1">
      <alignment vertical="center" wrapText="1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left" wrapText="1"/>
    </xf>
    <xf numFmtId="0" fontId="9" fillId="0" borderId="0" xfId="4" applyFont="1" applyAlignment="1" applyProtection="1">
      <alignment horizontal="left"/>
      <protection locked="0"/>
    </xf>
    <xf numFmtId="0" fontId="9" fillId="0" borderId="0" xfId="4" applyFont="1" applyAlignment="1" applyProtection="1">
      <alignment horizontal="left" wrapText="1"/>
      <protection locked="0"/>
    </xf>
    <xf numFmtId="164" fontId="9" fillId="0" borderId="0" xfId="2" applyNumberFormat="1" applyFont="1" applyAlignment="1" applyProtection="1">
      <alignment horizontal="left"/>
      <protection locked="0"/>
    </xf>
    <xf numFmtId="164" fontId="9" fillId="0" borderId="0" xfId="2" applyNumberFormat="1" applyFont="1" applyAlignment="1" applyProtection="1">
      <alignment horizontal="left" wrapText="1"/>
      <protection locked="0"/>
    </xf>
    <xf numFmtId="43" fontId="4" fillId="0" borderId="0" xfId="1" applyFont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8" fillId="0" borderId="0" xfId="4" applyFont="1" applyAlignment="1" applyProtection="1">
      <alignment horizontal="center"/>
      <protection locked="0"/>
    </xf>
    <xf numFmtId="0" fontId="7" fillId="0" borderId="0" xfId="4" applyFont="1" applyAlignment="1">
      <alignment horizontal="left"/>
    </xf>
    <xf numFmtId="0" fontId="8" fillId="0" borderId="0" xfId="4" applyFont="1" applyAlignment="1" applyProtection="1">
      <alignment horizontal="left"/>
      <protection locked="0"/>
    </xf>
    <xf numFmtId="0" fontId="9" fillId="2" borderId="0" xfId="4" applyFont="1" applyFill="1" applyAlignment="1">
      <alignment horizontal="left"/>
    </xf>
    <xf numFmtId="0" fontId="4" fillId="0" borderId="2" xfId="4" applyFont="1" applyBorder="1" applyAlignment="1" applyProtection="1">
      <alignment horizontal="center"/>
      <protection locked="0"/>
    </xf>
    <xf numFmtId="0" fontId="12" fillId="0" borderId="0" xfId="4" applyFont="1" applyAlignment="1" applyProtection="1">
      <alignment horizontal="center" wrapText="1"/>
      <protection locked="0"/>
    </xf>
    <xf numFmtId="0" fontId="12" fillId="0" borderId="0" xfId="4" applyFont="1" applyAlignment="1" applyProtection="1">
      <alignment horizontal="center"/>
      <protection locked="0"/>
    </xf>
    <xf numFmtId="0" fontId="14" fillId="0" borderId="0" xfId="4" applyFont="1" applyAlignment="1" applyProtection="1">
      <alignment horizontal="left"/>
      <protection locked="0"/>
    </xf>
    <xf numFmtId="43" fontId="4" fillId="0" borderId="0" xfId="4" applyNumberFormat="1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left" wrapText="1"/>
      <protection locked="0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8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8" fillId="0" borderId="0" xfId="2" applyFont="1" applyAlignment="1" applyProtection="1">
      <alignment horizontal="left"/>
      <protection locked="0"/>
    </xf>
    <xf numFmtId="0" fontId="9" fillId="2" borderId="0" xfId="2" applyFont="1" applyFill="1" applyAlignment="1">
      <alignment horizontal="left"/>
    </xf>
    <xf numFmtId="0" fontId="4" fillId="0" borderId="2" xfId="2" applyFont="1" applyBorder="1" applyAlignment="1" applyProtection="1">
      <alignment horizontal="center"/>
      <protection locked="0"/>
    </xf>
    <xf numFmtId="0" fontId="14" fillId="0" borderId="0" xfId="2" applyFont="1" applyAlignment="1" applyProtection="1">
      <alignment horizontal="left"/>
      <protection locked="0"/>
    </xf>
    <xf numFmtId="43" fontId="4" fillId="0" borderId="0" xfId="2" applyNumberFormat="1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6">
    <cellStyle name="Millares" xfId="1" builtinId="3"/>
    <cellStyle name="Millares 2" xfId="5" xr:uid="{98D1EE68-6869-448A-BE31-4F9A65F77DE7}"/>
    <cellStyle name="Millares 2 2" xfId="3" xr:uid="{E3D48734-6ACC-443E-91C8-D019B7F0C6DE}"/>
    <cellStyle name="Normal" xfId="0" builtinId="0"/>
    <cellStyle name="Normal 2" xfId="4" xr:uid="{433F3F7B-5D46-435E-AEFB-5AD43A6FEA11}"/>
    <cellStyle name="Normal 2 2" xfId="2" xr:uid="{BCFDD386-E97A-46C0-AD74-4774DC48F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790574</xdr:colOff>
      <xdr:row>0</xdr:row>
      <xdr:rowOff>0</xdr:rowOff>
    </xdr:from>
    <xdr:ext cx="4779645" cy="1249680"/>
    <xdr:pic>
      <xdr:nvPicPr>
        <xdr:cNvPr id="2" name="Imagen 1">
          <a:extLst>
            <a:ext uri="{FF2B5EF4-FFF2-40B4-BE49-F238E27FC236}">
              <a16:creationId xmlns:a16="http://schemas.microsoft.com/office/drawing/2014/main" id="{B8DC67F3-1E31-4BE5-BC3B-29E5E979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1857374" y="0"/>
          <a:ext cx="4779645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782955</xdr:colOff>
      <xdr:row>0</xdr:row>
      <xdr:rowOff>19050</xdr:rowOff>
    </xdr:from>
    <xdr:to>
      <xdr:col>9</xdr:col>
      <xdr:colOff>228600</xdr:colOff>
      <xdr:row>6</xdr:row>
      <xdr:rowOff>60959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999E7B-07A6-420C-99FC-85850048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1674495" y="19050"/>
          <a:ext cx="4566285" cy="122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541020</xdr:colOff>
      <xdr:row>0</xdr:row>
      <xdr:rowOff>11430</xdr:rowOff>
    </xdr:from>
    <xdr:to>
      <xdr:col>9</xdr:col>
      <xdr:colOff>411480</xdr:colOff>
      <xdr:row>6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42878B-3DCE-4215-9BC1-7DAFC9C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28" b="11497"/>
        <a:stretch>
          <a:fillRect/>
        </a:stretch>
      </xdr:blipFill>
      <xdr:spPr bwMode="auto">
        <a:xfrm>
          <a:off x="2598420" y="11430"/>
          <a:ext cx="4229100" cy="155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998221</xdr:colOff>
      <xdr:row>0</xdr:row>
      <xdr:rowOff>0</xdr:rowOff>
    </xdr:from>
    <xdr:to>
      <xdr:col>5</xdr:col>
      <xdr:colOff>365761</xdr:colOff>
      <xdr:row>7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37695-BE35-445B-BF17-1DB7F47206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51861" y="0"/>
          <a:ext cx="4442460" cy="1325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0</xdr:row>
      <xdr:rowOff>68580</xdr:rowOff>
    </xdr:from>
    <xdr:to>
      <xdr:col>5</xdr:col>
      <xdr:colOff>617220</xdr:colOff>
      <xdr:row>7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9FF826-697A-4E5A-9292-92839C0C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162300" y="68580"/>
          <a:ext cx="631698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4259580</xdr:colOff>
      <xdr:row>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AEC795-7EA4-48C3-A553-1CB530CE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072640" y="365760"/>
          <a:ext cx="6888480" cy="139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ownloads/REPORTE%20PARA%20TRABAJO%202024/ENERO/FORMULARIOS%20CONTABILIDAD%20%20CIER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02-02 Conciliación Banc"/>
      <sheetName val="02-17 Estado de Mov. Bancarios"/>
      <sheetName val="02-18 Movimientos Ant. Fin."/>
      <sheetName val="02-19 a Arqueo de Caja Sant "/>
      <sheetName val="02-19 Arqueo Escuela de dan "/>
      <sheetName val="02-19 Arqueo La Vega "/>
      <sheetName val="02-19 Arqueo Cotui "/>
      <sheetName val="02-19 Arqueo Sto. Dgo. Este"/>
      <sheetName val="02-19 Arqueo La Romana"/>
      <sheetName val="02-19 Arqueo Moca "/>
      <sheetName val="02-19 Conservatorio naciona "/>
      <sheetName val="02-19 Arqueo San cristobal "/>
      <sheetName val="02-19 Arqueo Gestion y difu "/>
      <sheetName val="02-19 Arqueo DEFAE "/>
      <sheetName val="02-19 Arqueo San Juan de la"/>
      <sheetName val="02-19 Arqueo Salcedo "/>
      <sheetName val="02-19 Arqueo Artes Visuales "/>
      <sheetName val="02-19 Arqueo San jose de oc"/>
      <sheetName val="02-19 Arqueo Bonao "/>
      <sheetName val=" 02-19 ADM. Y Financiero "/>
      <sheetName val="02-19 Arqueo Despacho  "/>
      <sheetName val="02-19 Arqueo Azua"/>
      <sheetName val="02-19 b Arqueo de cheques"/>
      <sheetName val="02-22 Transf. Recibidas "/>
      <sheetName val="02-29 Deuda Administrativa "/>
      <sheetName val="02-30 Comparativo de Bienes."/>
      <sheetName val="02-31 Bienes p.f descargo "/>
      <sheetName val="02-32-Adq. Bienes para Tran"/>
      <sheetName val="02-33 a Adq. de Inmuebles "/>
      <sheetName val="02-33 b Adq. Muebles e Inta (2)"/>
      <sheetName val="02-36-Cheques Ant. Fin."/>
      <sheetName val="02-37 Obras en Proceso "/>
      <sheetName val="02-40 Ejec. Captación Cta. "/>
      <sheetName val="02-40 Ejec. Captación Dire. CUT"/>
      <sheetName val="02-43 Inv. de Bienes de Consum"/>
      <sheetName val="02-44 Bienes Inmuebles "/>
      <sheetName val="02-45 Inversiones Financ."/>
      <sheetName val="02-43 Inv. de Bienes de Consumo"/>
      <sheetName val="02-46  Asiento insu"/>
      <sheetName val="02-46 Propuestas de Asiento  AF"/>
      <sheetName val="02-47 Transf. de la Presidencia"/>
      <sheetName val="02-48 a Licencias de Softwa (2)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  <sheetName val="Hoja2"/>
    </sheetNames>
    <sheetDataSet>
      <sheetData sheetId="0" refreshError="1">
        <row r="6">
          <cell r="C6">
            <v>45291</v>
          </cell>
        </row>
        <row r="16">
          <cell r="C16" t="str">
            <v>Preparado por</v>
          </cell>
          <cell r="D16" t="str">
            <v>Revisado por</v>
          </cell>
        </row>
        <row r="17">
          <cell r="C17" t="str">
            <v>Puesto que ocupa</v>
          </cell>
          <cell r="D17" t="str">
            <v>Puesto que ocupa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8138-82FB-4736-BC64-11CBC2445BE5}">
  <sheetPr>
    <pageSetUpPr fitToPage="1"/>
  </sheetPr>
  <dimension ref="A3:Z62"/>
  <sheetViews>
    <sheetView topLeftCell="H25" workbookViewId="0">
      <selection activeCell="Q25" sqref="Q1:Y1048576"/>
    </sheetView>
  </sheetViews>
  <sheetFormatPr baseColWidth="10" defaultRowHeight="15" x14ac:dyDescent="0.25"/>
  <cols>
    <col min="1" max="1" width="4" customWidth="1"/>
    <col min="2" max="2" width="3.5703125" hidden="1" customWidth="1"/>
    <col min="9" max="9" width="14.42578125" bestFit="1" customWidth="1"/>
    <col min="10" max="10" width="10.140625" customWidth="1"/>
    <col min="11" max="11" width="25.42578125" customWidth="1"/>
    <col min="12" max="12" width="14.140625" hidden="1" customWidth="1"/>
    <col min="13" max="13" width="16.42578125" hidden="1" customWidth="1"/>
    <col min="14" max="15" width="0" hidden="1" customWidth="1"/>
    <col min="16" max="16" width="13.7109375" customWidth="1"/>
    <col min="18" max="18" width="17.28515625" customWidth="1"/>
    <col min="19" max="19" width="12.5703125" bestFit="1" customWidth="1"/>
    <col min="20" max="22" width="12.5703125" customWidth="1"/>
    <col min="23" max="23" width="17.42578125" customWidth="1"/>
  </cols>
  <sheetData>
    <row r="3" spans="1:24" ht="15.75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4"/>
      <c r="L3" s="112"/>
    </row>
    <row r="4" spans="1:24" ht="15.75" x14ac:dyDescent="0.25">
      <c r="A4" s="112"/>
      <c r="B4" s="113"/>
      <c r="C4" s="115"/>
      <c r="D4" s="115"/>
      <c r="E4" s="115"/>
      <c r="F4" s="115"/>
      <c r="G4" s="115"/>
      <c r="H4" s="115"/>
      <c r="I4" s="115"/>
      <c r="J4" s="115"/>
      <c r="K4" s="114"/>
      <c r="L4" s="112"/>
    </row>
    <row r="5" spans="1:24" ht="15.75" x14ac:dyDescent="0.25">
      <c r="A5" s="112"/>
      <c r="B5" s="113"/>
      <c r="C5" s="115"/>
      <c r="D5" s="115"/>
      <c r="E5" s="115"/>
      <c r="F5" s="115"/>
      <c r="G5" s="115"/>
      <c r="H5" s="115"/>
      <c r="I5" s="115"/>
      <c r="J5" s="115"/>
      <c r="K5" s="114"/>
    </row>
    <row r="6" spans="1:24" ht="15.75" x14ac:dyDescent="0.25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7"/>
    </row>
    <row r="7" spans="1:24" ht="15.75" x14ac:dyDescent="0.25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7"/>
    </row>
    <row r="8" spans="1:24" ht="20.25" x14ac:dyDescent="0.25">
      <c r="A8" s="112"/>
      <c r="B8" s="113"/>
      <c r="C8" s="286" t="s">
        <v>0</v>
      </c>
      <c r="D8" s="286"/>
      <c r="E8" s="286"/>
      <c r="F8" s="286"/>
      <c r="G8" s="286"/>
      <c r="H8" s="286"/>
      <c r="I8" s="286"/>
      <c r="J8" s="286"/>
      <c r="K8" s="286"/>
      <c r="L8" s="286"/>
    </row>
    <row r="9" spans="1:24" ht="20.25" x14ac:dyDescent="0.25">
      <c r="A9" s="112"/>
      <c r="B9" s="113"/>
      <c r="C9" s="287" t="s">
        <v>183</v>
      </c>
      <c r="D9" s="287"/>
      <c r="E9" s="287"/>
      <c r="F9" s="287"/>
      <c r="G9" s="287"/>
      <c r="H9" s="287"/>
      <c r="I9" s="287"/>
      <c r="J9" s="287"/>
      <c r="K9" s="287"/>
      <c r="L9" s="287"/>
    </row>
    <row r="10" spans="1:24" ht="20.25" x14ac:dyDescent="0.3">
      <c r="A10" s="112"/>
      <c r="B10" s="112"/>
      <c r="C10" s="288" t="s">
        <v>2</v>
      </c>
      <c r="D10" s="288"/>
      <c r="E10" s="288"/>
      <c r="F10" s="288"/>
      <c r="G10" s="288"/>
      <c r="H10" s="288"/>
      <c r="I10" s="288"/>
      <c r="J10" s="288"/>
      <c r="K10" s="288"/>
      <c r="L10" s="288"/>
    </row>
    <row r="11" spans="1:24" ht="18.75" x14ac:dyDescent="0.3">
      <c r="A11" s="112"/>
      <c r="B11" s="112"/>
      <c r="C11" s="112"/>
      <c r="D11" s="118" t="s">
        <v>3</v>
      </c>
      <c r="E11" s="289" t="s">
        <v>4</v>
      </c>
      <c r="F11" s="289"/>
      <c r="G11" s="289"/>
      <c r="H11" s="289"/>
      <c r="I11" s="290" t="s">
        <v>5</v>
      </c>
      <c r="J11" s="290"/>
      <c r="K11" s="119" t="s">
        <v>184</v>
      </c>
      <c r="L11" s="120"/>
    </row>
    <row r="12" spans="1:24" ht="18.75" x14ac:dyDescent="0.3">
      <c r="A12" s="112"/>
      <c r="B12" s="112"/>
      <c r="C12" s="112"/>
      <c r="D12" s="121" t="s">
        <v>6</v>
      </c>
      <c r="E12" s="291" t="s">
        <v>7</v>
      </c>
      <c r="F12" s="291"/>
      <c r="G12" s="291"/>
      <c r="H12" s="291"/>
      <c r="I12" s="292" t="s">
        <v>8</v>
      </c>
      <c r="J12" s="292"/>
      <c r="K12" s="122" t="s">
        <v>9</v>
      </c>
      <c r="L12" s="123"/>
    </row>
    <row r="13" spans="1:24" ht="15.75" x14ac:dyDescent="0.25">
      <c r="A13" s="112"/>
      <c r="B13" s="112"/>
      <c r="C13" s="112"/>
      <c r="D13" s="124"/>
      <c r="E13" s="125"/>
      <c r="F13" s="125"/>
      <c r="G13" s="125"/>
      <c r="H13" s="125"/>
      <c r="I13" s="126"/>
      <c r="J13" s="126"/>
      <c r="K13" s="127"/>
      <c r="L13" s="123"/>
      <c r="R13" t="s">
        <v>185</v>
      </c>
      <c r="S13" t="s">
        <v>186</v>
      </c>
      <c r="W13" t="s">
        <v>187</v>
      </c>
      <c r="X13" t="s">
        <v>186</v>
      </c>
    </row>
    <row r="14" spans="1:24" ht="30.75" thickBo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28" t="s">
        <v>10</v>
      </c>
      <c r="L14" s="112"/>
      <c r="P14" s="75" t="s">
        <v>188</v>
      </c>
      <c r="R14" s="129" t="s">
        <v>189</v>
      </c>
      <c r="S14" s="130">
        <v>2362.5</v>
      </c>
      <c r="T14" s="131"/>
      <c r="U14" s="131"/>
      <c r="V14" s="131"/>
    </row>
    <row r="15" spans="1:24" ht="15.75" x14ac:dyDescent="0.25">
      <c r="A15" s="112"/>
      <c r="B15" s="112"/>
      <c r="C15" s="132"/>
      <c r="D15" s="133" t="s">
        <v>11</v>
      </c>
      <c r="E15" s="20"/>
      <c r="F15" s="133"/>
      <c r="G15" s="134">
        <v>45991</v>
      </c>
      <c r="H15" s="133"/>
      <c r="I15" s="293"/>
      <c r="J15" s="293"/>
      <c r="K15" s="135">
        <v>5686256.4699999997</v>
      </c>
      <c r="L15" s="136"/>
      <c r="P15" s="30">
        <v>118000</v>
      </c>
      <c r="R15" s="137" t="s">
        <v>190</v>
      </c>
      <c r="S15" s="130">
        <v>5810</v>
      </c>
      <c r="T15" s="131"/>
      <c r="U15" s="131"/>
      <c r="V15" s="131"/>
    </row>
    <row r="16" spans="1:24" ht="15.75" x14ac:dyDescent="0.25">
      <c r="A16" s="112"/>
      <c r="B16" s="112"/>
      <c r="C16" s="138"/>
      <c r="D16" s="136"/>
      <c r="E16" s="136"/>
      <c r="F16" s="136"/>
      <c r="G16" s="136"/>
      <c r="H16" s="136"/>
      <c r="I16" s="136"/>
      <c r="J16" s="136"/>
      <c r="K16" s="139"/>
      <c r="L16" s="136"/>
      <c r="M16" s="103"/>
      <c r="P16" s="30">
        <v>8000</v>
      </c>
      <c r="R16" s="137" t="s">
        <v>191</v>
      </c>
      <c r="S16" s="130">
        <v>18000</v>
      </c>
      <c r="T16" s="131"/>
      <c r="U16" s="131"/>
      <c r="V16" s="131"/>
    </row>
    <row r="17" spans="1:26" ht="15.75" x14ac:dyDescent="0.25">
      <c r="A17" s="112"/>
      <c r="B17" s="112"/>
      <c r="C17" s="138"/>
      <c r="D17" s="140" t="s">
        <v>12</v>
      </c>
      <c r="E17" s="294" t="s">
        <v>13</v>
      </c>
      <c r="F17" s="294"/>
      <c r="G17" s="294"/>
      <c r="H17" s="294"/>
      <c r="I17" s="141">
        <v>196950</v>
      </c>
      <c r="J17" s="136"/>
      <c r="K17" s="139"/>
      <c r="L17" s="142"/>
      <c r="M17" s="30"/>
      <c r="N17" s="30"/>
      <c r="O17" s="30"/>
      <c r="P17" s="30">
        <v>25000</v>
      </c>
      <c r="R17" s="137" t="s">
        <v>192</v>
      </c>
      <c r="S17" s="131">
        <v>0</v>
      </c>
      <c r="T17" s="131"/>
      <c r="U17" s="131"/>
      <c r="V17" s="131"/>
    </row>
    <row r="18" spans="1:26" ht="15.75" x14ac:dyDescent="0.25">
      <c r="A18" s="112"/>
      <c r="B18" s="112"/>
      <c r="C18" s="138"/>
      <c r="D18" s="140"/>
      <c r="E18" s="295" t="s">
        <v>193</v>
      </c>
      <c r="F18" s="295"/>
      <c r="G18" s="295"/>
      <c r="H18" s="295"/>
      <c r="I18" s="141"/>
      <c r="J18" s="136"/>
      <c r="K18" s="139"/>
      <c r="L18" s="142"/>
      <c r="P18" s="30">
        <v>15000</v>
      </c>
      <c r="R18" s="143" t="s">
        <v>194</v>
      </c>
      <c r="S18" s="144">
        <v>131570</v>
      </c>
      <c r="T18" s="130">
        <v>131570</v>
      </c>
      <c r="U18" s="130"/>
      <c r="V18" s="130">
        <v>31220</v>
      </c>
      <c r="W18" s="130">
        <v>100350</v>
      </c>
      <c r="X18" s="103">
        <f>+W18+V18</f>
        <v>131570</v>
      </c>
    </row>
    <row r="19" spans="1:26" ht="15.75" x14ac:dyDescent="0.25">
      <c r="A19" s="112"/>
      <c r="B19" s="112"/>
      <c r="C19" s="138"/>
      <c r="D19" s="145" t="s">
        <v>15</v>
      </c>
      <c r="E19" s="145" t="s">
        <v>195</v>
      </c>
      <c r="F19" s="145"/>
      <c r="G19" s="145"/>
      <c r="H19" s="136"/>
      <c r="I19" s="146"/>
      <c r="J19" s="136"/>
      <c r="K19" s="139"/>
      <c r="L19" s="24"/>
      <c r="P19" s="30">
        <v>563000</v>
      </c>
      <c r="R19" s="137" t="s">
        <v>196</v>
      </c>
      <c r="S19" s="130">
        <v>3027.5</v>
      </c>
      <c r="T19" s="131"/>
      <c r="U19" s="131"/>
      <c r="V19" s="131"/>
    </row>
    <row r="20" spans="1:26" ht="15.75" x14ac:dyDescent="0.25">
      <c r="A20" s="112"/>
      <c r="B20" s="112"/>
      <c r="C20" s="138"/>
      <c r="D20" s="136"/>
      <c r="E20" s="136"/>
      <c r="F20" s="136"/>
      <c r="G20" s="136"/>
      <c r="H20" s="136"/>
      <c r="I20" s="147"/>
      <c r="J20" s="148"/>
      <c r="K20" s="139"/>
      <c r="L20" s="136"/>
      <c r="P20" s="30"/>
      <c r="R20" s="137" t="s">
        <v>197</v>
      </c>
      <c r="S20" s="131">
        <v>0</v>
      </c>
      <c r="T20" s="131"/>
      <c r="U20" s="131"/>
      <c r="V20" s="131"/>
    </row>
    <row r="21" spans="1:26" ht="15.75" x14ac:dyDescent="0.25">
      <c r="A21" s="112"/>
      <c r="B21" s="112"/>
      <c r="C21" s="138"/>
      <c r="D21" s="145" t="s">
        <v>17</v>
      </c>
      <c r="E21" s="145"/>
      <c r="F21" s="145"/>
      <c r="G21" s="145"/>
      <c r="H21" s="145"/>
      <c r="I21" s="46"/>
      <c r="J21" s="149"/>
      <c r="K21" s="150">
        <f>+K15+I17</f>
        <v>5883206.4699999997</v>
      </c>
      <c r="L21" s="142"/>
      <c r="P21" s="131">
        <f>SUM(P15:P20)</f>
        <v>729000</v>
      </c>
      <c r="R21" s="137" t="s">
        <v>198</v>
      </c>
      <c r="S21" s="130">
        <v>109504</v>
      </c>
      <c r="T21" s="130">
        <v>109504</v>
      </c>
      <c r="U21" s="130"/>
      <c r="V21" s="130"/>
    </row>
    <row r="22" spans="1:26" ht="15.75" x14ac:dyDescent="0.25">
      <c r="A22" s="112"/>
      <c r="B22" s="112"/>
      <c r="C22" s="138"/>
      <c r="D22" s="145"/>
      <c r="E22" s="145"/>
      <c r="F22" s="145"/>
      <c r="G22" s="145"/>
      <c r="H22" s="145"/>
      <c r="I22" s="141"/>
      <c r="J22" s="136"/>
      <c r="K22" s="36"/>
      <c r="L22" s="136"/>
      <c r="R22" s="137" t="s">
        <v>199</v>
      </c>
      <c r="S22" s="130">
        <v>3377.5</v>
      </c>
      <c r="T22" s="131"/>
      <c r="U22" s="131"/>
      <c r="V22" s="131"/>
    </row>
    <row r="23" spans="1:26" ht="15.75" x14ac:dyDescent="0.25">
      <c r="A23" s="112"/>
      <c r="B23" s="112"/>
      <c r="C23" s="138"/>
      <c r="D23" s="140" t="s">
        <v>18</v>
      </c>
      <c r="E23" s="140"/>
      <c r="F23" s="140"/>
      <c r="G23" s="140"/>
      <c r="H23" s="140"/>
      <c r="I23" s="141"/>
      <c r="J23" s="136"/>
      <c r="K23" s="139"/>
      <c r="L23" s="136"/>
      <c r="R23" s="137" t="s">
        <v>200</v>
      </c>
      <c r="S23" s="130">
        <v>5530</v>
      </c>
      <c r="T23" s="131"/>
      <c r="U23" s="131"/>
      <c r="V23" s="131"/>
    </row>
    <row r="24" spans="1:26" ht="15.75" x14ac:dyDescent="0.25">
      <c r="A24" s="112"/>
      <c r="B24" s="112"/>
      <c r="C24" s="138"/>
      <c r="D24" s="296" t="s">
        <v>201</v>
      </c>
      <c r="E24" s="296"/>
      <c r="F24" s="296"/>
      <c r="G24" s="296"/>
      <c r="H24" s="136"/>
      <c r="I24" s="30">
        <v>4879495.1399999997</v>
      </c>
      <c r="J24" s="151"/>
      <c r="K24" s="152"/>
      <c r="L24" s="136"/>
      <c r="M24" s="103"/>
      <c r="R24" s="137" t="s">
        <v>202</v>
      </c>
      <c r="S24" s="130">
        <v>5032.5</v>
      </c>
      <c r="T24" s="131"/>
      <c r="U24" s="131"/>
      <c r="V24" s="131"/>
    </row>
    <row r="25" spans="1:26" ht="15.75" x14ac:dyDescent="0.25">
      <c r="A25" s="112"/>
      <c r="B25" s="112"/>
      <c r="C25" s="138"/>
      <c r="D25" s="153"/>
      <c r="E25" s="153"/>
      <c r="F25" s="153"/>
      <c r="G25" s="153"/>
      <c r="H25" s="136"/>
      <c r="I25" s="154"/>
      <c r="J25" s="151"/>
      <c r="K25" s="42"/>
      <c r="L25" s="155"/>
      <c r="N25" s="103"/>
      <c r="R25" s="137" t="s">
        <v>203</v>
      </c>
      <c r="S25" s="130">
        <v>131816.07</v>
      </c>
      <c r="T25" s="130">
        <v>131816.07</v>
      </c>
      <c r="U25" s="130"/>
      <c r="V25" s="130"/>
      <c r="X25" s="30"/>
      <c r="Y25" s="30"/>
      <c r="Z25" s="30"/>
    </row>
    <row r="26" spans="1:26" ht="15.75" x14ac:dyDescent="0.25">
      <c r="A26" s="112"/>
      <c r="B26" s="112"/>
      <c r="C26" s="138"/>
      <c r="D26" s="136"/>
      <c r="E26" s="136"/>
      <c r="F26" s="136"/>
      <c r="G26" s="136"/>
      <c r="H26" s="136"/>
      <c r="I26" s="69"/>
      <c r="J26" s="151"/>
      <c r="K26" s="156"/>
      <c r="L26" s="136"/>
      <c r="M26" s="157"/>
      <c r="R26" s="137" t="s">
        <v>204</v>
      </c>
      <c r="S26" s="131">
        <v>0</v>
      </c>
      <c r="T26" s="131"/>
      <c r="U26" s="131"/>
      <c r="V26" s="131"/>
    </row>
    <row r="27" spans="1:26" ht="15.75" x14ac:dyDescent="0.25">
      <c r="A27" s="112"/>
      <c r="B27" s="112"/>
      <c r="C27" s="138"/>
      <c r="D27" s="136"/>
      <c r="E27" s="136"/>
      <c r="F27" s="136"/>
      <c r="G27" s="136"/>
      <c r="H27" s="136"/>
      <c r="I27" s="45"/>
      <c r="J27" s="151"/>
      <c r="K27" s="42"/>
      <c r="L27" s="136"/>
      <c r="R27" s="137" t="s">
        <v>205</v>
      </c>
      <c r="S27" s="130">
        <v>19680</v>
      </c>
      <c r="T27" s="130">
        <v>19680</v>
      </c>
      <c r="U27" s="130"/>
      <c r="V27" s="130"/>
      <c r="X27" s="30"/>
      <c r="Y27" s="30"/>
      <c r="Z27" s="30"/>
    </row>
    <row r="28" spans="1:26" ht="15.75" x14ac:dyDescent="0.25">
      <c r="A28" s="112"/>
      <c r="B28" s="112"/>
      <c r="C28" s="138"/>
      <c r="D28" s="136" t="s">
        <v>23</v>
      </c>
      <c r="E28" s="145"/>
      <c r="F28" s="145"/>
      <c r="G28" s="145"/>
      <c r="H28" s="145"/>
      <c r="I28" s="158">
        <f>SUM(I24:I27)</f>
        <v>4879495.1399999997</v>
      </c>
      <c r="J28" s="151"/>
      <c r="K28" s="159"/>
      <c r="L28" s="136"/>
      <c r="R28" s="137" t="s">
        <v>206</v>
      </c>
      <c r="S28" s="130">
        <v>240015.6</v>
      </c>
      <c r="T28" s="130">
        <v>240015.6</v>
      </c>
      <c r="U28" s="130"/>
      <c r="V28" s="130">
        <v>21894.82</v>
      </c>
      <c r="W28" s="130">
        <v>226527.18</v>
      </c>
      <c r="X28" s="30">
        <f>SUM(V28:W28)</f>
        <v>248422</v>
      </c>
      <c r="Y28" s="30"/>
      <c r="Z28" s="30"/>
    </row>
    <row r="29" spans="1:26" ht="15.75" x14ac:dyDescent="0.25">
      <c r="A29" s="112"/>
      <c r="B29" s="112"/>
      <c r="C29" s="138"/>
      <c r="D29" s="145" t="s">
        <v>24</v>
      </c>
      <c r="E29" s="145"/>
      <c r="F29" s="145"/>
      <c r="G29" s="145"/>
      <c r="H29" s="145"/>
      <c r="I29" s="297"/>
      <c r="J29" s="298"/>
      <c r="K29" s="160">
        <f>+K21-I28</f>
        <v>1003711.3300000001</v>
      </c>
      <c r="L29" s="142"/>
      <c r="P29" s="103"/>
      <c r="R29" s="143" t="s">
        <v>207</v>
      </c>
      <c r="S29" s="161">
        <v>349870</v>
      </c>
      <c r="T29" s="162"/>
      <c r="U29" s="162"/>
      <c r="V29" s="162"/>
    </row>
    <row r="30" spans="1:26" ht="15.75" x14ac:dyDescent="0.25">
      <c r="A30" s="112"/>
      <c r="B30" s="112"/>
      <c r="C30" s="138"/>
      <c r="D30" s="151"/>
      <c r="E30" s="151"/>
      <c r="F30" s="151"/>
      <c r="G30" s="151"/>
      <c r="H30" s="151"/>
      <c r="I30" s="151"/>
      <c r="J30" s="151"/>
      <c r="K30" s="152"/>
      <c r="L30" s="136"/>
      <c r="R30" s="137" t="s">
        <v>208</v>
      </c>
      <c r="S30" s="162">
        <v>125000</v>
      </c>
      <c r="T30" s="162"/>
      <c r="U30" s="162"/>
      <c r="V30" s="162"/>
    </row>
    <row r="31" spans="1:26" ht="15.75" x14ac:dyDescent="0.25">
      <c r="A31" s="112"/>
      <c r="B31" s="112"/>
      <c r="C31" s="138"/>
      <c r="D31" s="136"/>
      <c r="E31" s="136"/>
      <c r="F31" s="136"/>
      <c r="G31" s="136"/>
      <c r="H31" s="136"/>
      <c r="I31" s="136"/>
      <c r="J31" s="136"/>
      <c r="K31" s="42"/>
      <c r="L31" s="136"/>
      <c r="R31" s="137" t="s">
        <v>209</v>
      </c>
      <c r="S31" s="163">
        <v>13598.32</v>
      </c>
      <c r="T31" s="163">
        <v>13598.32</v>
      </c>
      <c r="U31" s="163"/>
      <c r="V31" s="163"/>
    </row>
    <row r="32" spans="1:26" ht="15.75" x14ac:dyDescent="0.25">
      <c r="A32" s="112"/>
      <c r="B32" s="112"/>
      <c r="C32" s="138"/>
      <c r="D32" s="28" t="s">
        <v>210</v>
      </c>
      <c r="E32" s="136"/>
      <c r="F32" s="136"/>
      <c r="G32" s="136"/>
      <c r="H32" s="136"/>
      <c r="I32" s="136"/>
      <c r="J32" s="136"/>
      <c r="K32" s="164">
        <v>1181827.77</v>
      </c>
      <c r="L32" s="165">
        <v>18775924.73</v>
      </c>
      <c r="M32" s="166">
        <f>+K32-L32</f>
        <v>-17594096.960000001</v>
      </c>
      <c r="R32" s="143" t="s">
        <v>211</v>
      </c>
      <c r="S32" s="161">
        <v>23212.81</v>
      </c>
      <c r="T32" s="161"/>
      <c r="U32" s="162"/>
      <c r="V32" s="162"/>
      <c r="X32" s="30"/>
      <c r="Y32" s="30"/>
      <c r="Z32" s="30"/>
    </row>
    <row r="33" spans="1:23" ht="15.75" x14ac:dyDescent="0.25">
      <c r="A33" s="112"/>
      <c r="B33" s="112"/>
      <c r="C33" s="138"/>
      <c r="D33" s="140" t="s">
        <v>12</v>
      </c>
      <c r="E33" s="140"/>
      <c r="F33" s="140"/>
      <c r="G33" s="140"/>
      <c r="H33" s="140"/>
      <c r="I33" s="136"/>
      <c r="J33" s="136"/>
      <c r="K33" s="164"/>
      <c r="L33" s="136"/>
      <c r="P33" s="24"/>
      <c r="R33" s="137" t="s">
        <v>212</v>
      </c>
      <c r="S33" s="30">
        <v>25305</v>
      </c>
      <c r="T33" s="30"/>
      <c r="U33" s="30"/>
      <c r="V33" s="30"/>
    </row>
    <row r="34" spans="1:23" ht="15.75" x14ac:dyDescent="0.25">
      <c r="A34" s="112"/>
      <c r="B34" s="112"/>
      <c r="C34" s="138"/>
      <c r="D34" s="136" t="s">
        <v>26</v>
      </c>
      <c r="E34" s="136"/>
      <c r="F34" s="136"/>
      <c r="G34" s="136"/>
      <c r="H34" s="136"/>
      <c r="I34" s="167"/>
      <c r="J34" s="167"/>
      <c r="K34" s="168"/>
      <c r="L34" s="136"/>
      <c r="P34" s="103"/>
      <c r="R34" s="137" t="s">
        <v>213</v>
      </c>
      <c r="S34" s="30">
        <v>780</v>
      </c>
      <c r="T34" s="30"/>
      <c r="U34" s="30">
        <f>+S14+S15+S16+S19+S22+S23+S24</f>
        <v>43140</v>
      </c>
      <c r="V34" s="30"/>
    </row>
    <row r="35" spans="1:23" ht="15.75" x14ac:dyDescent="0.25">
      <c r="A35" s="112"/>
      <c r="B35" s="112"/>
      <c r="C35" s="138"/>
      <c r="D35" s="145" t="s">
        <v>27</v>
      </c>
      <c r="E35" s="145"/>
      <c r="F35" s="145"/>
      <c r="G35" s="145"/>
      <c r="H35" s="145"/>
      <c r="I35" s="285"/>
      <c r="J35" s="285"/>
      <c r="K35" s="169"/>
      <c r="L35" s="155"/>
      <c r="R35" t="s">
        <v>214</v>
      </c>
      <c r="S35" s="30">
        <v>298897.2</v>
      </c>
      <c r="T35" s="30"/>
      <c r="U35" s="30">
        <f>93140-U34</f>
        <v>50000</v>
      </c>
      <c r="V35" s="30"/>
    </row>
    <row r="36" spans="1:23" ht="15.75" x14ac:dyDescent="0.25">
      <c r="A36" s="112"/>
      <c r="B36" s="112"/>
      <c r="C36" s="138"/>
      <c r="D36" s="140" t="s">
        <v>18</v>
      </c>
      <c r="E36" s="140"/>
      <c r="F36" s="140"/>
      <c r="G36" s="140"/>
      <c r="H36" s="140"/>
      <c r="I36" s="141"/>
      <c r="J36" s="141"/>
      <c r="K36" s="168"/>
      <c r="L36" s="136"/>
      <c r="P36" s="24"/>
      <c r="R36" s="137" t="s">
        <v>215</v>
      </c>
      <c r="S36" s="30">
        <v>119949.97</v>
      </c>
      <c r="T36" s="30"/>
      <c r="U36" s="30"/>
      <c r="V36" s="30"/>
    </row>
    <row r="37" spans="1:23" ht="15.75" x14ac:dyDescent="0.25">
      <c r="A37" s="112"/>
      <c r="B37" s="112"/>
      <c r="C37" s="138"/>
      <c r="D37" s="140" t="s">
        <v>28</v>
      </c>
      <c r="E37" s="140"/>
      <c r="F37" s="140"/>
      <c r="G37" s="140"/>
      <c r="H37" s="140"/>
      <c r="I37" s="141"/>
      <c r="J37" s="141"/>
      <c r="K37" s="168"/>
      <c r="L37" s="136"/>
      <c r="R37" s="137" t="s">
        <v>216</v>
      </c>
      <c r="S37" s="30">
        <v>60839.68</v>
      </c>
      <c r="T37" s="30"/>
      <c r="U37" s="30"/>
      <c r="V37" s="30">
        <f>+S35+S36+S37</f>
        <v>479686.85000000003</v>
      </c>
      <c r="W37" s="103">
        <v>474870</v>
      </c>
    </row>
    <row r="38" spans="1:23" ht="15.75" x14ac:dyDescent="0.25">
      <c r="A38" s="112"/>
      <c r="B38" s="112"/>
      <c r="C38" s="138"/>
      <c r="D38" s="136" t="s">
        <v>217</v>
      </c>
      <c r="E38" s="136"/>
      <c r="F38" s="136"/>
      <c r="G38" s="136"/>
      <c r="H38" s="136"/>
      <c r="I38" s="170">
        <v>178116.44</v>
      </c>
      <c r="J38" s="170"/>
      <c r="K38" s="169"/>
      <c r="L38" s="136"/>
      <c r="R38" s="137" t="s">
        <v>218</v>
      </c>
      <c r="S38" s="103">
        <v>155000</v>
      </c>
      <c r="T38" s="103"/>
      <c r="U38" s="103"/>
      <c r="V38" s="103">
        <f>+S35+S36+S33+S34</f>
        <v>444932.17000000004</v>
      </c>
      <c r="W38" s="103">
        <f>+W37-V38</f>
        <v>29937.829999999958</v>
      </c>
    </row>
    <row r="39" spans="1:23" ht="15.75" x14ac:dyDescent="0.25">
      <c r="A39" s="112"/>
      <c r="B39" s="112"/>
      <c r="C39" s="138"/>
      <c r="D39" s="136"/>
      <c r="E39" s="136"/>
      <c r="F39" s="136"/>
      <c r="G39" s="136"/>
      <c r="H39" s="136"/>
      <c r="I39" s="171"/>
      <c r="J39" s="171"/>
      <c r="K39" s="168"/>
      <c r="L39" s="136"/>
      <c r="S39" s="103"/>
      <c r="T39" s="103"/>
      <c r="U39" s="103"/>
      <c r="V39" s="103">
        <f>+S38+U39+S34+S33+S24+S23+S22+S19+S16+S15+S14</f>
        <v>224225</v>
      </c>
    </row>
    <row r="40" spans="1:23" ht="15.75" x14ac:dyDescent="0.25">
      <c r="A40" s="112"/>
      <c r="B40" s="112"/>
      <c r="C40" s="138"/>
      <c r="D40" s="145" t="s">
        <v>219</v>
      </c>
      <c r="E40" s="145"/>
      <c r="F40" s="145"/>
      <c r="G40" s="145"/>
      <c r="H40" s="136"/>
      <c r="I40" s="171"/>
      <c r="J40" s="171"/>
      <c r="K40" s="172">
        <f>+K32+I34-I38</f>
        <v>1003711.3300000001</v>
      </c>
      <c r="L40" s="136"/>
      <c r="Q40" s="24">
        <f>+K29-K40</f>
        <v>0</v>
      </c>
      <c r="V40" s="103">
        <f>+W37-V39</f>
        <v>250645</v>
      </c>
    </row>
    <row r="41" spans="1:23" ht="15.75" x14ac:dyDescent="0.25">
      <c r="A41" s="112"/>
      <c r="B41" s="112"/>
      <c r="C41" s="138"/>
      <c r="D41" s="145"/>
      <c r="E41" s="145"/>
      <c r="F41" s="145"/>
      <c r="G41" s="145"/>
      <c r="H41" s="145"/>
      <c r="I41" s="136"/>
      <c r="J41" s="136"/>
      <c r="K41" s="150"/>
      <c r="L41" s="136"/>
      <c r="S41" s="103">
        <f>SUM(S14:S40)</f>
        <v>1848178.65</v>
      </c>
      <c r="T41" s="103"/>
      <c r="U41" s="103"/>
      <c r="V41" s="103"/>
    </row>
    <row r="42" spans="1:23" ht="16.5" thickBot="1" x14ac:dyDescent="0.3">
      <c r="A42" s="112"/>
      <c r="B42" s="112"/>
      <c r="C42" s="173"/>
      <c r="D42" s="174"/>
      <c r="E42" s="174"/>
      <c r="F42" s="174"/>
      <c r="G42" s="174"/>
      <c r="H42" s="174"/>
      <c r="I42" s="175"/>
      <c r="J42" s="175"/>
      <c r="K42" s="176"/>
      <c r="L42" s="177"/>
      <c r="P42">
        <v>6461097.4800000004</v>
      </c>
    </row>
    <row r="43" spans="1:23" ht="15.75" x14ac:dyDescent="0.25">
      <c r="A43" s="112"/>
      <c r="B43" s="112"/>
      <c r="C43" s="112"/>
      <c r="D43" s="178"/>
      <c r="E43" s="178"/>
      <c r="F43" s="178"/>
      <c r="G43" s="178"/>
      <c r="H43" s="178"/>
      <c r="I43" s="112"/>
      <c r="J43" s="112"/>
      <c r="K43" s="179">
        <f>+K29-K40</f>
        <v>0</v>
      </c>
      <c r="L43" s="177"/>
      <c r="P43" s="103">
        <f>+P42-I38</f>
        <v>6282981.04</v>
      </c>
    </row>
    <row r="44" spans="1:23" ht="15.75" x14ac:dyDescent="0.25">
      <c r="A44" s="180"/>
      <c r="B44" s="180"/>
      <c r="C44" s="112"/>
      <c r="D44" s="178"/>
      <c r="E44" s="178"/>
      <c r="F44" s="178"/>
      <c r="G44" s="178"/>
      <c r="H44" s="178"/>
      <c r="I44" s="112"/>
      <c r="J44" s="112"/>
      <c r="K44" s="180"/>
      <c r="L44" s="177"/>
      <c r="P44" s="103">
        <f>+K40-P43</f>
        <v>-5279269.71</v>
      </c>
    </row>
    <row r="45" spans="1:23" x14ac:dyDescent="0.25">
      <c r="A45" s="180"/>
      <c r="B45" s="180"/>
      <c r="C45" s="180"/>
      <c r="D45" s="281" t="s">
        <v>31</v>
      </c>
      <c r="E45" s="281"/>
      <c r="F45" s="181"/>
      <c r="G45" s="181"/>
      <c r="H45" s="181"/>
      <c r="I45" s="181"/>
      <c r="J45" s="282" t="s">
        <v>32</v>
      </c>
      <c r="K45" s="282"/>
      <c r="L45" s="182"/>
      <c r="S45" s="131">
        <v>2362.5</v>
      </c>
    </row>
    <row r="46" spans="1:23" x14ac:dyDescent="0.25">
      <c r="A46" s="123"/>
      <c r="B46" s="123"/>
      <c r="C46" s="123"/>
      <c r="D46" s="279" t="str">
        <f>'[1]Datos Generales'!C17</f>
        <v>Puesto que ocupa</v>
      </c>
      <c r="E46" s="279"/>
      <c r="F46" s="120"/>
      <c r="G46" s="120"/>
      <c r="H46" s="120"/>
      <c r="I46" s="120"/>
      <c r="J46" s="279" t="str">
        <f>'[1]Datos Generales'!D17</f>
        <v>Puesto que ocupa</v>
      </c>
      <c r="K46" s="279"/>
      <c r="L46" s="183"/>
      <c r="S46" s="131">
        <v>5810</v>
      </c>
    </row>
    <row r="47" spans="1:23" x14ac:dyDescent="0.25">
      <c r="A47" s="123"/>
      <c r="B47" s="123"/>
      <c r="C47" s="123"/>
      <c r="D47" s="184" t="s">
        <v>33</v>
      </c>
      <c r="E47" s="184"/>
      <c r="F47" s="120"/>
      <c r="G47" s="120"/>
      <c r="H47" s="120"/>
      <c r="I47" s="120"/>
      <c r="J47" s="184" t="s">
        <v>34</v>
      </c>
      <c r="K47" s="182"/>
      <c r="L47" s="182"/>
      <c r="S47" s="131">
        <v>18000</v>
      </c>
    </row>
    <row r="48" spans="1:23" ht="15.75" x14ac:dyDescent="0.25">
      <c r="A48" s="112"/>
      <c r="B48" s="112"/>
      <c r="C48" s="112"/>
      <c r="D48" s="283">
        <v>46029</v>
      </c>
      <c r="E48" s="283"/>
      <c r="F48" s="61"/>
      <c r="G48" s="61"/>
      <c r="H48" s="61"/>
      <c r="I48" s="61"/>
      <c r="J48" s="284">
        <f>+D48</f>
        <v>46029</v>
      </c>
      <c r="K48" s="284"/>
      <c r="L48" s="284"/>
      <c r="S48" s="131">
        <v>3027.5</v>
      </c>
    </row>
    <row r="49" spans="1:23" ht="15.75" x14ac:dyDescent="0.25">
      <c r="A49" s="112"/>
      <c r="B49" s="112"/>
      <c r="C49" s="112"/>
      <c r="D49" s="279" t="s">
        <v>35</v>
      </c>
      <c r="E49" s="279"/>
      <c r="F49" s="178"/>
      <c r="G49" s="178"/>
      <c r="H49" s="178"/>
      <c r="I49" s="178"/>
      <c r="J49" s="280" t="s">
        <v>36</v>
      </c>
      <c r="K49" s="280"/>
      <c r="L49" s="280"/>
      <c r="S49" s="131">
        <v>3377.5</v>
      </c>
    </row>
    <row r="50" spans="1:23" x14ac:dyDescent="0.25">
      <c r="S50" s="131">
        <v>5530</v>
      </c>
    </row>
    <row r="51" spans="1:23" x14ac:dyDescent="0.25">
      <c r="S51" s="131">
        <v>5032.5</v>
      </c>
    </row>
    <row r="52" spans="1:23" x14ac:dyDescent="0.25">
      <c r="S52" s="162">
        <v>349870</v>
      </c>
    </row>
    <row r="53" spans="1:23" x14ac:dyDescent="0.25">
      <c r="S53" s="162">
        <v>125000</v>
      </c>
    </row>
    <row r="54" spans="1:23" x14ac:dyDescent="0.25">
      <c r="S54" s="162">
        <v>23212.81</v>
      </c>
    </row>
    <row r="55" spans="1:23" x14ac:dyDescent="0.25">
      <c r="S55" s="30">
        <v>25305</v>
      </c>
    </row>
    <row r="56" spans="1:23" x14ac:dyDescent="0.25">
      <c r="S56" s="30">
        <v>780</v>
      </c>
    </row>
    <row r="57" spans="1:23" x14ac:dyDescent="0.25">
      <c r="S57" s="30">
        <v>298897.2</v>
      </c>
    </row>
    <row r="58" spans="1:23" x14ac:dyDescent="0.25">
      <c r="S58" s="30">
        <v>119949.97</v>
      </c>
      <c r="T58" s="30"/>
      <c r="U58" s="30"/>
      <c r="V58" s="30"/>
      <c r="W58" s="103"/>
    </row>
    <row r="59" spans="1:23" x14ac:dyDescent="0.25">
      <c r="S59" s="30">
        <v>60839.68</v>
      </c>
      <c r="W59" s="103"/>
    </row>
    <row r="60" spans="1:23" x14ac:dyDescent="0.25">
      <c r="S60" s="103">
        <v>155000</v>
      </c>
    </row>
    <row r="61" spans="1:23" x14ac:dyDescent="0.25">
      <c r="S61" s="103"/>
      <c r="T61" s="103"/>
      <c r="U61" s="103"/>
      <c r="V61" s="103"/>
    </row>
    <row r="62" spans="1:23" x14ac:dyDescent="0.25">
      <c r="T62" s="103">
        <f>+T61-T58</f>
        <v>0</v>
      </c>
      <c r="U62" s="103"/>
      <c r="V62" s="103"/>
    </row>
  </sheetData>
  <protectedRanges>
    <protectedRange sqref="L45 D45" name="Rango1_2_1_1"/>
  </protectedRanges>
  <mergeCells count="21">
    <mergeCell ref="I35:J35"/>
    <mergeCell ref="C8:L8"/>
    <mergeCell ref="C9:L9"/>
    <mergeCell ref="C10:L10"/>
    <mergeCell ref="E11:H11"/>
    <mergeCell ref="I11:J11"/>
    <mergeCell ref="E12:H12"/>
    <mergeCell ref="I12:J12"/>
    <mergeCell ref="I15:J15"/>
    <mergeCell ref="E17:H17"/>
    <mergeCell ref="E18:H18"/>
    <mergeCell ref="D24:G24"/>
    <mergeCell ref="I29:J29"/>
    <mergeCell ref="D49:E49"/>
    <mergeCell ref="J49:L49"/>
    <mergeCell ref="D45:E45"/>
    <mergeCell ref="J45:K45"/>
    <mergeCell ref="D46:E46"/>
    <mergeCell ref="J46:K46"/>
    <mergeCell ref="D48:E48"/>
    <mergeCell ref="J48:L48"/>
  </mergeCells>
  <pageMargins left="0.70866141732283472" right="0.70866141732283472" top="0.74803149606299213" bottom="0.74803149606299213" header="0.31496062992125984" footer="0.31496062992125984"/>
  <pageSetup scale="3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91C5-7F1E-49F2-9844-9196C1D2F135}">
  <sheetPr>
    <pageSetUpPr fitToPage="1"/>
  </sheetPr>
  <dimension ref="A1:M49"/>
  <sheetViews>
    <sheetView topLeftCell="A26" workbookViewId="0">
      <selection activeCell="G47" sqref="G47"/>
    </sheetView>
  </sheetViews>
  <sheetFormatPr baseColWidth="10" defaultColWidth="11.42578125" defaultRowHeight="15" x14ac:dyDescent="0.25"/>
  <cols>
    <col min="1" max="1" width="7" customWidth="1"/>
    <col min="2" max="2" width="0.5703125" hidden="1" customWidth="1"/>
    <col min="3" max="3" width="6" customWidth="1"/>
    <col min="9" max="9" width="17.42578125" customWidth="1"/>
    <col min="10" max="10" width="14.140625" customWidth="1"/>
    <col min="11" max="11" width="19" customWidth="1"/>
    <col min="12" max="12" width="0.85546875" customWidth="1"/>
    <col min="253" max="253" width="7" customWidth="1"/>
    <col min="254" max="254" width="0.5703125" customWidth="1"/>
    <col min="261" max="261" width="17.42578125" customWidth="1"/>
    <col min="262" max="262" width="25.42578125" customWidth="1"/>
    <col min="263" max="263" width="19" customWidth="1"/>
    <col min="264" max="264" width="0.140625" customWidth="1"/>
    <col min="265" max="265" width="13.42578125" customWidth="1"/>
    <col min="266" max="266" width="18" customWidth="1"/>
    <col min="509" max="509" width="7" customWidth="1"/>
    <col min="510" max="510" width="0.5703125" customWidth="1"/>
    <col min="517" max="517" width="17.42578125" customWidth="1"/>
    <col min="518" max="518" width="25.42578125" customWidth="1"/>
    <col min="519" max="519" width="19" customWidth="1"/>
    <col min="520" max="520" width="0.140625" customWidth="1"/>
    <col min="521" max="521" width="13.42578125" customWidth="1"/>
    <col min="522" max="522" width="18" customWidth="1"/>
    <col min="765" max="765" width="7" customWidth="1"/>
    <col min="766" max="766" width="0.5703125" customWidth="1"/>
    <col min="773" max="773" width="17.42578125" customWidth="1"/>
    <col min="774" max="774" width="25.42578125" customWidth="1"/>
    <col min="775" max="775" width="19" customWidth="1"/>
    <col min="776" max="776" width="0.140625" customWidth="1"/>
    <col min="777" max="777" width="13.42578125" customWidth="1"/>
    <col min="778" max="778" width="18" customWidth="1"/>
    <col min="1021" max="1021" width="7" customWidth="1"/>
    <col min="1022" max="1022" width="0.5703125" customWidth="1"/>
    <col min="1029" max="1029" width="17.42578125" customWidth="1"/>
    <col min="1030" max="1030" width="25.42578125" customWidth="1"/>
    <col min="1031" max="1031" width="19" customWidth="1"/>
    <col min="1032" max="1032" width="0.140625" customWidth="1"/>
    <col min="1033" max="1033" width="13.42578125" customWidth="1"/>
    <col min="1034" max="1034" width="18" customWidth="1"/>
    <col min="1277" max="1277" width="7" customWidth="1"/>
    <col min="1278" max="1278" width="0.5703125" customWidth="1"/>
    <col min="1285" max="1285" width="17.42578125" customWidth="1"/>
    <col min="1286" max="1286" width="25.42578125" customWidth="1"/>
    <col min="1287" max="1287" width="19" customWidth="1"/>
    <col min="1288" max="1288" width="0.140625" customWidth="1"/>
    <col min="1289" max="1289" width="13.42578125" customWidth="1"/>
    <col min="1290" max="1290" width="18" customWidth="1"/>
    <col min="1533" max="1533" width="7" customWidth="1"/>
    <col min="1534" max="1534" width="0.5703125" customWidth="1"/>
    <col min="1541" max="1541" width="17.42578125" customWidth="1"/>
    <col min="1542" max="1542" width="25.42578125" customWidth="1"/>
    <col min="1543" max="1543" width="19" customWidth="1"/>
    <col min="1544" max="1544" width="0.140625" customWidth="1"/>
    <col min="1545" max="1545" width="13.42578125" customWidth="1"/>
    <col min="1546" max="1546" width="18" customWidth="1"/>
    <col min="1789" max="1789" width="7" customWidth="1"/>
    <col min="1790" max="1790" width="0.5703125" customWidth="1"/>
    <col min="1797" max="1797" width="17.42578125" customWidth="1"/>
    <col min="1798" max="1798" width="25.42578125" customWidth="1"/>
    <col min="1799" max="1799" width="19" customWidth="1"/>
    <col min="1800" max="1800" width="0.140625" customWidth="1"/>
    <col min="1801" max="1801" width="13.42578125" customWidth="1"/>
    <col min="1802" max="1802" width="18" customWidth="1"/>
    <col min="2045" max="2045" width="7" customWidth="1"/>
    <col min="2046" max="2046" width="0.5703125" customWidth="1"/>
    <col min="2053" max="2053" width="17.42578125" customWidth="1"/>
    <col min="2054" max="2054" width="25.42578125" customWidth="1"/>
    <col min="2055" max="2055" width="19" customWidth="1"/>
    <col min="2056" max="2056" width="0.140625" customWidth="1"/>
    <col min="2057" max="2057" width="13.42578125" customWidth="1"/>
    <col min="2058" max="2058" width="18" customWidth="1"/>
    <col min="2301" max="2301" width="7" customWidth="1"/>
    <col min="2302" max="2302" width="0.5703125" customWidth="1"/>
    <col min="2309" max="2309" width="17.42578125" customWidth="1"/>
    <col min="2310" max="2310" width="25.42578125" customWidth="1"/>
    <col min="2311" max="2311" width="19" customWidth="1"/>
    <col min="2312" max="2312" width="0.140625" customWidth="1"/>
    <col min="2313" max="2313" width="13.42578125" customWidth="1"/>
    <col min="2314" max="2314" width="18" customWidth="1"/>
    <col min="2557" max="2557" width="7" customWidth="1"/>
    <col min="2558" max="2558" width="0.5703125" customWidth="1"/>
    <col min="2565" max="2565" width="17.42578125" customWidth="1"/>
    <col min="2566" max="2566" width="25.42578125" customWidth="1"/>
    <col min="2567" max="2567" width="19" customWidth="1"/>
    <col min="2568" max="2568" width="0.140625" customWidth="1"/>
    <col min="2569" max="2569" width="13.42578125" customWidth="1"/>
    <col min="2570" max="2570" width="18" customWidth="1"/>
    <col min="2813" max="2813" width="7" customWidth="1"/>
    <col min="2814" max="2814" width="0.5703125" customWidth="1"/>
    <col min="2821" max="2821" width="17.42578125" customWidth="1"/>
    <col min="2822" max="2822" width="25.42578125" customWidth="1"/>
    <col min="2823" max="2823" width="19" customWidth="1"/>
    <col min="2824" max="2824" width="0.140625" customWidth="1"/>
    <col min="2825" max="2825" width="13.42578125" customWidth="1"/>
    <col min="2826" max="2826" width="18" customWidth="1"/>
    <col min="3069" max="3069" width="7" customWidth="1"/>
    <col min="3070" max="3070" width="0.5703125" customWidth="1"/>
    <col min="3077" max="3077" width="17.42578125" customWidth="1"/>
    <col min="3078" max="3078" width="25.42578125" customWidth="1"/>
    <col min="3079" max="3079" width="19" customWidth="1"/>
    <col min="3080" max="3080" width="0.140625" customWidth="1"/>
    <col min="3081" max="3081" width="13.42578125" customWidth="1"/>
    <col min="3082" max="3082" width="18" customWidth="1"/>
    <col min="3325" max="3325" width="7" customWidth="1"/>
    <col min="3326" max="3326" width="0.5703125" customWidth="1"/>
    <col min="3333" max="3333" width="17.42578125" customWidth="1"/>
    <col min="3334" max="3334" width="25.42578125" customWidth="1"/>
    <col min="3335" max="3335" width="19" customWidth="1"/>
    <col min="3336" max="3336" width="0.140625" customWidth="1"/>
    <col min="3337" max="3337" width="13.42578125" customWidth="1"/>
    <col min="3338" max="3338" width="18" customWidth="1"/>
    <col min="3581" max="3581" width="7" customWidth="1"/>
    <col min="3582" max="3582" width="0.5703125" customWidth="1"/>
    <col min="3589" max="3589" width="17.42578125" customWidth="1"/>
    <col min="3590" max="3590" width="25.42578125" customWidth="1"/>
    <col min="3591" max="3591" width="19" customWidth="1"/>
    <col min="3592" max="3592" width="0.140625" customWidth="1"/>
    <col min="3593" max="3593" width="13.42578125" customWidth="1"/>
    <col min="3594" max="3594" width="18" customWidth="1"/>
    <col min="3837" max="3837" width="7" customWidth="1"/>
    <col min="3838" max="3838" width="0.5703125" customWidth="1"/>
    <col min="3845" max="3845" width="17.42578125" customWidth="1"/>
    <col min="3846" max="3846" width="25.42578125" customWidth="1"/>
    <col min="3847" max="3847" width="19" customWidth="1"/>
    <col min="3848" max="3848" width="0.140625" customWidth="1"/>
    <col min="3849" max="3849" width="13.42578125" customWidth="1"/>
    <col min="3850" max="3850" width="18" customWidth="1"/>
    <col min="4093" max="4093" width="7" customWidth="1"/>
    <col min="4094" max="4094" width="0.5703125" customWidth="1"/>
    <col min="4101" max="4101" width="17.42578125" customWidth="1"/>
    <col min="4102" max="4102" width="25.42578125" customWidth="1"/>
    <col min="4103" max="4103" width="19" customWidth="1"/>
    <col min="4104" max="4104" width="0.140625" customWidth="1"/>
    <col min="4105" max="4105" width="13.42578125" customWidth="1"/>
    <col min="4106" max="4106" width="18" customWidth="1"/>
    <col min="4349" max="4349" width="7" customWidth="1"/>
    <col min="4350" max="4350" width="0.5703125" customWidth="1"/>
    <col min="4357" max="4357" width="17.42578125" customWidth="1"/>
    <col min="4358" max="4358" width="25.42578125" customWidth="1"/>
    <col min="4359" max="4359" width="19" customWidth="1"/>
    <col min="4360" max="4360" width="0.140625" customWidth="1"/>
    <col min="4361" max="4361" width="13.42578125" customWidth="1"/>
    <col min="4362" max="4362" width="18" customWidth="1"/>
    <col min="4605" max="4605" width="7" customWidth="1"/>
    <col min="4606" max="4606" width="0.5703125" customWidth="1"/>
    <col min="4613" max="4613" width="17.42578125" customWidth="1"/>
    <col min="4614" max="4614" width="25.42578125" customWidth="1"/>
    <col min="4615" max="4615" width="19" customWidth="1"/>
    <col min="4616" max="4616" width="0.140625" customWidth="1"/>
    <col min="4617" max="4617" width="13.42578125" customWidth="1"/>
    <col min="4618" max="4618" width="18" customWidth="1"/>
    <col min="4861" max="4861" width="7" customWidth="1"/>
    <col min="4862" max="4862" width="0.5703125" customWidth="1"/>
    <col min="4869" max="4869" width="17.42578125" customWidth="1"/>
    <col min="4870" max="4870" width="25.42578125" customWidth="1"/>
    <col min="4871" max="4871" width="19" customWidth="1"/>
    <col min="4872" max="4872" width="0.140625" customWidth="1"/>
    <col min="4873" max="4873" width="13.42578125" customWidth="1"/>
    <col min="4874" max="4874" width="18" customWidth="1"/>
    <col min="5117" max="5117" width="7" customWidth="1"/>
    <col min="5118" max="5118" width="0.5703125" customWidth="1"/>
    <col min="5125" max="5125" width="17.42578125" customWidth="1"/>
    <col min="5126" max="5126" width="25.42578125" customWidth="1"/>
    <col min="5127" max="5127" width="19" customWidth="1"/>
    <col min="5128" max="5128" width="0.140625" customWidth="1"/>
    <col min="5129" max="5129" width="13.42578125" customWidth="1"/>
    <col min="5130" max="5130" width="18" customWidth="1"/>
    <col min="5373" max="5373" width="7" customWidth="1"/>
    <col min="5374" max="5374" width="0.5703125" customWidth="1"/>
    <col min="5381" max="5381" width="17.42578125" customWidth="1"/>
    <col min="5382" max="5382" width="25.42578125" customWidth="1"/>
    <col min="5383" max="5383" width="19" customWidth="1"/>
    <col min="5384" max="5384" width="0.140625" customWidth="1"/>
    <col min="5385" max="5385" width="13.42578125" customWidth="1"/>
    <col min="5386" max="5386" width="18" customWidth="1"/>
    <col min="5629" max="5629" width="7" customWidth="1"/>
    <col min="5630" max="5630" width="0.5703125" customWidth="1"/>
    <col min="5637" max="5637" width="17.42578125" customWidth="1"/>
    <col min="5638" max="5638" width="25.42578125" customWidth="1"/>
    <col min="5639" max="5639" width="19" customWidth="1"/>
    <col min="5640" max="5640" width="0.140625" customWidth="1"/>
    <col min="5641" max="5641" width="13.42578125" customWidth="1"/>
    <col min="5642" max="5642" width="18" customWidth="1"/>
    <col min="5885" max="5885" width="7" customWidth="1"/>
    <col min="5886" max="5886" width="0.5703125" customWidth="1"/>
    <col min="5893" max="5893" width="17.42578125" customWidth="1"/>
    <col min="5894" max="5894" width="25.42578125" customWidth="1"/>
    <col min="5895" max="5895" width="19" customWidth="1"/>
    <col min="5896" max="5896" width="0.140625" customWidth="1"/>
    <col min="5897" max="5897" width="13.42578125" customWidth="1"/>
    <col min="5898" max="5898" width="18" customWidth="1"/>
    <col min="6141" max="6141" width="7" customWidth="1"/>
    <col min="6142" max="6142" width="0.5703125" customWidth="1"/>
    <col min="6149" max="6149" width="17.42578125" customWidth="1"/>
    <col min="6150" max="6150" width="25.42578125" customWidth="1"/>
    <col min="6151" max="6151" width="19" customWidth="1"/>
    <col min="6152" max="6152" width="0.140625" customWidth="1"/>
    <col min="6153" max="6153" width="13.42578125" customWidth="1"/>
    <col min="6154" max="6154" width="18" customWidth="1"/>
    <col min="6397" max="6397" width="7" customWidth="1"/>
    <col min="6398" max="6398" width="0.5703125" customWidth="1"/>
    <col min="6405" max="6405" width="17.42578125" customWidth="1"/>
    <col min="6406" max="6406" width="25.42578125" customWidth="1"/>
    <col min="6407" max="6407" width="19" customWidth="1"/>
    <col min="6408" max="6408" width="0.140625" customWidth="1"/>
    <col min="6409" max="6409" width="13.42578125" customWidth="1"/>
    <col min="6410" max="6410" width="18" customWidth="1"/>
    <col min="6653" max="6653" width="7" customWidth="1"/>
    <col min="6654" max="6654" width="0.5703125" customWidth="1"/>
    <col min="6661" max="6661" width="17.42578125" customWidth="1"/>
    <col min="6662" max="6662" width="25.42578125" customWidth="1"/>
    <col min="6663" max="6663" width="19" customWidth="1"/>
    <col min="6664" max="6664" width="0.140625" customWidth="1"/>
    <col min="6665" max="6665" width="13.42578125" customWidth="1"/>
    <col min="6666" max="6666" width="18" customWidth="1"/>
    <col min="6909" max="6909" width="7" customWidth="1"/>
    <col min="6910" max="6910" width="0.5703125" customWidth="1"/>
    <col min="6917" max="6917" width="17.42578125" customWidth="1"/>
    <col min="6918" max="6918" width="25.42578125" customWidth="1"/>
    <col min="6919" max="6919" width="19" customWidth="1"/>
    <col min="6920" max="6920" width="0.140625" customWidth="1"/>
    <col min="6921" max="6921" width="13.42578125" customWidth="1"/>
    <col min="6922" max="6922" width="18" customWidth="1"/>
    <col min="7165" max="7165" width="7" customWidth="1"/>
    <col min="7166" max="7166" width="0.5703125" customWidth="1"/>
    <col min="7173" max="7173" width="17.42578125" customWidth="1"/>
    <col min="7174" max="7174" width="25.42578125" customWidth="1"/>
    <col min="7175" max="7175" width="19" customWidth="1"/>
    <col min="7176" max="7176" width="0.140625" customWidth="1"/>
    <col min="7177" max="7177" width="13.42578125" customWidth="1"/>
    <col min="7178" max="7178" width="18" customWidth="1"/>
    <col min="7421" max="7421" width="7" customWidth="1"/>
    <col min="7422" max="7422" width="0.5703125" customWidth="1"/>
    <col min="7429" max="7429" width="17.42578125" customWidth="1"/>
    <col min="7430" max="7430" width="25.42578125" customWidth="1"/>
    <col min="7431" max="7431" width="19" customWidth="1"/>
    <col min="7432" max="7432" width="0.140625" customWidth="1"/>
    <col min="7433" max="7433" width="13.42578125" customWidth="1"/>
    <col min="7434" max="7434" width="18" customWidth="1"/>
    <col min="7677" max="7677" width="7" customWidth="1"/>
    <col min="7678" max="7678" width="0.5703125" customWidth="1"/>
    <col min="7685" max="7685" width="17.42578125" customWidth="1"/>
    <col min="7686" max="7686" width="25.42578125" customWidth="1"/>
    <col min="7687" max="7687" width="19" customWidth="1"/>
    <col min="7688" max="7688" width="0.140625" customWidth="1"/>
    <col min="7689" max="7689" width="13.42578125" customWidth="1"/>
    <col min="7690" max="7690" width="18" customWidth="1"/>
    <col min="7933" max="7933" width="7" customWidth="1"/>
    <col min="7934" max="7934" width="0.5703125" customWidth="1"/>
    <col min="7941" max="7941" width="17.42578125" customWidth="1"/>
    <col min="7942" max="7942" width="25.42578125" customWidth="1"/>
    <col min="7943" max="7943" width="19" customWidth="1"/>
    <col min="7944" max="7944" width="0.140625" customWidth="1"/>
    <col min="7945" max="7945" width="13.42578125" customWidth="1"/>
    <col min="7946" max="7946" width="18" customWidth="1"/>
    <col min="8189" max="8189" width="7" customWidth="1"/>
    <col min="8190" max="8190" width="0.5703125" customWidth="1"/>
    <col min="8197" max="8197" width="17.42578125" customWidth="1"/>
    <col min="8198" max="8198" width="25.42578125" customWidth="1"/>
    <col min="8199" max="8199" width="19" customWidth="1"/>
    <col min="8200" max="8200" width="0.140625" customWidth="1"/>
    <col min="8201" max="8201" width="13.42578125" customWidth="1"/>
    <col min="8202" max="8202" width="18" customWidth="1"/>
    <col min="8445" max="8445" width="7" customWidth="1"/>
    <col min="8446" max="8446" width="0.5703125" customWidth="1"/>
    <col min="8453" max="8453" width="17.42578125" customWidth="1"/>
    <col min="8454" max="8454" width="25.42578125" customWidth="1"/>
    <col min="8455" max="8455" width="19" customWidth="1"/>
    <col min="8456" max="8456" width="0.140625" customWidth="1"/>
    <col min="8457" max="8457" width="13.42578125" customWidth="1"/>
    <col min="8458" max="8458" width="18" customWidth="1"/>
    <col min="8701" max="8701" width="7" customWidth="1"/>
    <col min="8702" max="8702" width="0.5703125" customWidth="1"/>
    <col min="8709" max="8709" width="17.42578125" customWidth="1"/>
    <col min="8710" max="8710" width="25.42578125" customWidth="1"/>
    <col min="8711" max="8711" width="19" customWidth="1"/>
    <col min="8712" max="8712" width="0.140625" customWidth="1"/>
    <col min="8713" max="8713" width="13.42578125" customWidth="1"/>
    <col min="8714" max="8714" width="18" customWidth="1"/>
    <col min="8957" max="8957" width="7" customWidth="1"/>
    <col min="8958" max="8958" width="0.5703125" customWidth="1"/>
    <col min="8965" max="8965" width="17.42578125" customWidth="1"/>
    <col min="8966" max="8966" width="25.42578125" customWidth="1"/>
    <col min="8967" max="8967" width="19" customWidth="1"/>
    <col min="8968" max="8968" width="0.140625" customWidth="1"/>
    <col min="8969" max="8969" width="13.42578125" customWidth="1"/>
    <col min="8970" max="8970" width="18" customWidth="1"/>
    <col min="9213" max="9213" width="7" customWidth="1"/>
    <col min="9214" max="9214" width="0.5703125" customWidth="1"/>
    <col min="9221" max="9221" width="17.42578125" customWidth="1"/>
    <col min="9222" max="9222" width="25.42578125" customWidth="1"/>
    <col min="9223" max="9223" width="19" customWidth="1"/>
    <col min="9224" max="9224" width="0.140625" customWidth="1"/>
    <col min="9225" max="9225" width="13.42578125" customWidth="1"/>
    <col min="9226" max="9226" width="18" customWidth="1"/>
    <col min="9469" max="9469" width="7" customWidth="1"/>
    <col min="9470" max="9470" width="0.5703125" customWidth="1"/>
    <col min="9477" max="9477" width="17.42578125" customWidth="1"/>
    <col min="9478" max="9478" width="25.42578125" customWidth="1"/>
    <col min="9479" max="9479" width="19" customWidth="1"/>
    <col min="9480" max="9480" width="0.140625" customWidth="1"/>
    <col min="9481" max="9481" width="13.42578125" customWidth="1"/>
    <col min="9482" max="9482" width="18" customWidth="1"/>
    <col min="9725" max="9725" width="7" customWidth="1"/>
    <col min="9726" max="9726" width="0.5703125" customWidth="1"/>
    <col min="9733" max="9733" width="17.42578125" customWidth="1"/>
    <col min="9734" max="9734" width="25.42578125" customWidth="1"/>
    <col min="9735" max="9735" width="19" customWidth="1"/>
    <col min="9736" max="9736" width="0.140625" customWidth="1"/>
    <col min="9737" max="9737" width="13.42578125" customWidth="1"/>
    <col min="9738" max="9738" width="18" customWidth="1"/>
    <col min="9981" max="9981" width="7" customWidth="1"/>
    <col min="9982" max="9982" width="0.5703125" customWidth="1"/>
    <col min="9989" max="9989" width="17.42578125" customWidth="1"/>
    <col min="9990" max="9990" width="25.42578125" customWidth="1"/>
    <col min="9991" max="9991" width="19" customWidth="1"/>
    <col min="9992" max="9992" width="0.140625" customWidth="1"/>
    <col min="9993" max="9993" width="13.42578125" customWidth="1"/>
    <col min="9994" max="9994" width="18" customWidth="1"/>
    <col min="10237" max="10237" width="7" customWidth="1"/>
    <col min="10238" max="10238" width="0.5703125" customWidth="1"/>
    <col min="10245" max="10245" width="17.42578125" customWidth="1"/>
    <col min="10246" max="10246" width="25.42578125" customWidth="1"/>
    <col min="10247" max="10247" width="19" customWidth="1"/>
    <col min="10248" max="10248" width="0.140625" customWidth="1"/>
    <col min="10249" max="10249" width="13.42578125" customWidth="1"/>
    <col min="10250" max="10250" width="18" customWidth="1"/>
    <col min="10493" max="10493" width="7" customWidth="1"/>
    <col min="10494" max="10494" width="0.5703125" customWidth="1"/>
    <col min="10501" max="10501" width="17.42578125" customWidth="1"/>
    <col min="10502" max="10502" width="25.42578125" customWidth="1"/>
    <col min="10503" max="10503" width="19" customWidth="1"/>
    <col min="10504" max="10504" width="0.140625" customWidth="1"/>
    <col min="10505" max="10505" width="13.42578125" customWidth="1"/>
    <col min="10506" max="10506" width="18" customWidth="1"/>
    <col min="10749" max="10749" width="7" customWidth="1"/>
    <col min="10750" max="10750" width="0.5703125" customWidth="1"/>
    <col min="10757" max="10757" width="17.42578125" customWidth="1"/>
    <col min="10758" max="10758" width="25.42578125" customWidth="1"/>
    <col min="10759" max="10759" width="19" customWidth="1"/>
    <col min="10760" max="10760" width="0.140625" customWidth="1"/>
    <col min="10761" max="10761" width="13.42578125" customWidth="1"/>
    <col min="10762" max="10762" width="18" customWidth="1"/>
    <col min="11005" max="11005" width="7" customWidth="1"/>
    <col min="11006" max="11006" width="0.5703125" customWidth="1"/>
    <col min="11013" max="11013" width="17.42578125" customWidth="1"/>
    <col min="11014" max="11014" width="25.42578125" customWidth="1"/>
    <col min="11015" max="11015" width="19" customWidth="1"/>
    <col min="11016" max="11016" width="0.140625" customWidth="1"/>
    <col min="11017" max="11017" width="13.42578125" customWidth="1"/>
    <col min="11018" max="11018" width="18" customWidth="1"/>
    <col min="11261" max="11261" width="7" customWidth="1"/>
    <col min="11262" max="11262" width="0.5703125" customWidth="1"/>
    <col min="11269" max="11269" width="17.42578125" customWidth="1"/>
    <col min="11270" max="11270" width="25.42578125" customWidth="1"/>
    <col min="11271" max="11271" width="19" customWidth="1"/>
    <col min="11272" max="11272" width="0.140625" customWidth="1"/>
    <col min="11273" max="11273" width="13.42578125" customWidth="1"/>
    <col min="11274" max="11274" width="18" customWidth="1"/>
    <col min="11517" max="11517" width="7" customWidth="1"/>
    <col min="11518" max="11518" width="0.5703125" customWidth="1"/>
    <col min="11525" max="11525" width="17.42578125" customWidth="1"/>
    <col min="11526" max="11526" width="25.42578125" customWidth="1"/>
    <col min="11527" max="11527" width="19" customWidth="1"/>
    <col min="11528" max="11528" width="0.140625" customWidth="1"/>
    <col min="11529" max="11529" width="13.42578125" customWidth="1"/>
    <col min="11530" max="11530" width="18" customWidth="1"/>
    <col min="11773" max="11773" width="7" customWidth="1"/>
    <col min="11774" max="11774" width="0.5703125" customWidth="1"/>
    <col min="11781" max="11781" width="17.42578125" customWidth="1"/>
    <col min="11782" max="11782" width="25.42578125" customWidth="1"/>
    <col min="11783" max="11783" width="19" customWidth="1"/>
    <col min="11784" max="11784" width="0.140625" customWidth="1"/>
    <col min="11785" max="11785" width="13.42578125" customWidth="1"/>
    <col min="11786" max="11786" width="18" customWidth="1"/>
    <col min="12029" max="12029" width="7" customWidth="1"/>
    <col min="12030" max="12030" width="0.5703125" customWidth="1"/>
    <col min="12037" max="12037" width="17.42578125" customWidth="1"/>
    <col min="12038" max="12038" width="25.42578125" customWidth="1"/>
    <col min="12039" max="12039" width="19" customWidth="1"/>
    <col min="12040" max="12040" width="0.140625" customWidth="1"/>
    <col min="12041" max="12041" width="13.42578125" customWidth="1"/>
    <col min="12042" max="12042" width="18" customWidth="1"/>
    <col min="12285" max="12285" width="7" customWidth="1"/>
    <col min="12286" max="12286" width="0.5703125" customWidth="1"/>
    <col min="12293" max="12293" width="17.42578125" customWidth="1"/>
    <col min="12294" max="12294" width="25.42578125" customWidth="1"/>
    <col min="12295" max="12295" width="19" customWidth="1"/>
    <col min="12296" max="12296" width="0.140625" customWidth="1"/>
    <col min="12297" max="12297" width="13.42578125" customWidth="1"/>
    <col min="12298" max="12298" width="18" customWidth="1"/>
    <col min="12541" max="12541" width="7" customWidth="1"/>
    <col min="12542" max="12542" width="0.5703125" customWidth="1"/>
    <col min="12549" max="12549" width="17.42578125" customWidth="1"/>
    <col min="12550" max="12550" width="25.42578125" customWidth="1"/>
    <col min="12551" max="12551" width="19" customWidth="1"/>
    <col min="12552" max="12552" width="0.140625" customWidth="1"/>
    <col min="12553" max="12553" width="13.42578125" customWidth="1"/>
    <col min="12554" max="12554" width="18" customWidth="1"/>
    <col min="12797" max="12797" width="7" customWidth="1"/>
    <col min="12798" max="12798" width="0.5703125" customWidth="1"/>
    <col min="12805" max="12805" width="17.42578125" customWidth="1"/>
    <col min="12806" max="12806" width="25.42578125" customWidth="1"/>
    <col min="12807" max="12807" width="19" customWidth="1"/>
    <col min="12808" max="12808" width="0.140625" customWidth="1"/>
    <col min="12809" max="12809" width="13.42578125" customWidth="1"/>
    <col min="12810" max="12810" width="18" customWidth="1"/>
    <col min="13053" max="13053" width="7" customWidth="1"/>
    <col min="13054" max="13054" width="0.5703125" customWidth="1"/>
    <col min="13061" max="13061" width="17.42578125" customWidth="1"/>
    <col min="13062" max="13062" width="25.42578125" customWidth="1"/>
    <col min="13063" max="13063" width="19" customWidth="1"/>
    <col min="13064" max="13064" width="0.140625" customWidth="1"/>
    <col min="13065" max="13065" width="13.42578125" customWidth="1"/>
    <col min="13066" max="13066" width="18" customWidth="1"/>
    <col min="13309" max="13309" width="7" customWidth="1"/>
    <col min="13310" max="13310" width="0.5703125" customWidth="1"/>
    <col min="13317" max="13317" width="17.42578125" customWidth="1"/>
    <col min="13318" max="13318" width="25.42578125" customWidth="1"/>
    <col min="13319" max="13319" width="19" customWidth="1"/>
    <col min="13320" max="13320" width="0.140625" customWidth="1"/>
    <col min="13321" max="13321" width="13.42578125" customWidth="1"/>
    <col min="13322" max="13322" width="18" customWidth="1"/>
    <col min="13565" max="13565" width="7" customWidth="1"/>
    <col min="13566" max="13566" width="0.5703125" customWidth="1"/>
    <col min="13573" max="13573" width="17.42578125" customWidth="1"/>
    <col min="13574" max="13574" width="25.42578125" customWidth="1"/>
    <col min="13575" max="13575" width="19" customWidth="1"/>
    <col min="13576" max="13576" width="0.140625" customWidth="1"/>
    <col min="13577" max="13577" width="13.42578125" customWidth="1"/>
    <col min="13578" max="13578" width="18" customWidth="1"/>
    <col min="13821" max="13821" width="7" customWidth="1"/>
    <col min="13822" max="13822" width="0.5703125" customWidth="1"/>
    <col min="13829" max="13829" width="17.42578125" customWidth="1"/>
    <col min="13830" max="13830" width="25.42578125" customWidth="1"/>
    <col min="13831" max="13831" width="19" customWidth="1"/>
    <col min="13832" max="13832" width="0.140625" customWidth="1"/>
    <col min="13833" max="13833" width="13.42578125" customWidth="1"/>
    <col min="13834" max="13834" width="18" customWidth="1"/>
    <col min="14077" max="14077" width="7" customWidth="1"/>
    <col min="14078" max="14078" width="0.5703125" customWidth="1"/>
    <col min="14085" max="14085" width="17.42578125" customWidth="1"/>
    <col min="14086" max="14086" width="25.42578125" customWidth="1"/>
    <col min="14087" max="14087" width="19" customWidth="1"/>
    <col min="14088" max="14088" width="0.140625" customWidth="1"/>
    <col min="14089" max="14089" width="13.42578125" customWidth="1"/>
    <col min="14090" max="14090" width="18" customWidth="1"/>
    <col min="14333" max="14333" width="7" customWidth="1"/>
    <col min="14334" max="14334" width="0.5703125" customWidth="1"/>
    <col min="14341" max="14341" width="17.42578125" customWidth="1"/>
    <col min="14342" max="14342" width="25.42578125" customWidth="1"/>
    <col min="14343" max="14343" width="19" customWidth="1"/>
    <col min="14344" max="14344" width="0.140625" customWidth="1"/>
    <col min="14345" max="14345" width="13.42578125" customWidth="1"/>
    <col min="14346" max="14346" width="18" customWidth="1"/>
    <col min="14589" max="14589" width="7" customWidth="1"/>
    <col min="14590" max="14590" width="0.5703125" customWidth="1"/>
    <col min="14597" max="14597" width="17.42578125" customWidth="1"/>
    <col min="14598" max="14598" width="25.42578125" customWidth="1"/>
    <col min="14599" max="14599" width="19" customWidth="1"/>
    <col min="14600" max="14600" width="0.140625" customWidth="1"/>
    <col min="14601" max="14601" width="13.42578125" customWidth="1"/>
    <col min="14602" max="14602" width="18" customWidth="1"/>
    <col min="14845" max="14845" width="7" customWidth="1"/>
    <col min="14846" max="14846" width="0.5703125" customWidth="1"/>
    <col min="14853" max="14853" width="17.42578125" customWidth="1"/>
    <col min="14854" max="14854" width="25.42578125" customWidth="1"/>
    <col min="14855" max="14855" width="19" customWidth="1"/>
    <col min="14856" max="14856" width="0.140625" customWidth="1"/>
    <col min="14857" max="14857" width="13.42578125" customWidth="1"/>
    <col min="14858" max="14858" width="18" customWidth="1"/>
    <col min="15101" max="15101" width="7" customWidth="1"/>
    <col min="15102" max="15102" width="0.5703125" customWidth="1"/>
    <col min="15109" max="15109" width="17.42578125" customWidth="1"/>
    <col min="15110" max="15110" width="25.42578125" customWidth="1"/>
    <col min="15111" max="15111" width="19" customWidth="1"/>
    <col min="15112" max="15112" width="0.140625" customWidth="1"/>
    <col min="15113" max="15113" width="13.42578125" customWidth="1"/>
    <col min="15114" max="15114" width="18" customWidth="1"/>
    <col min="15357" max="15357" width="7" customWidth="1"/>
    <col min="15358" max="15358" width="0.5703125" customWidth="1"/>
    <col min="15365" max="15365" width="17.42578125" customWidth="1"/>
    <col min="15366" max="15366" width="25.42578125" customWidth="1"/>
    <col min="15367" max="15367" width="19" customWidth="1"/>
    <col min="15368" max="15368" width="0.140625" customWidth="1"/>
    <col min="15369" max="15369" width="13.42578125" customWidth="1"/>
    <col min="15370" max="15370" width="18" customWidth="1"/>
    <col min="15613" max="15613" width="7" customWidth="1"/>
    <col min="15614" max="15614" width="0.5703125" customWidth="1"/>
    <col min="15621" max="15621" width="17.42578125" customWidth="1"/>
    <col min="15622" max="15622" width="25.42578125" customWidth="1"/>
    <col min="15623" max="15623" width="19" customWidth="1"/>
    <col min="15624" max="15624" width="0.140625" customWidth="1"/>
    <col min="15625" max="15625" width="13.42578125" customWidth="1"/>
    <col min="15626" max="15626" width="18" customWidth="1"/>
    <col min="15869" max="15869" width="7" customWidth="1"/>
    <col min="15870" max="15870" width="0.5703125" customWidth="1"/>
    <col min="15877" max="15877" width="17.42578125" customWidth="1"/>
    <col min="15878" max="15878" width="25.42578125" customWidth="1"/>
    <col min="15879" max="15879" width="19" customWidth="1"/>
    <col min="15880" max="15880" width="0.140625" customWidth="1"/>
    <col min="15881" max="15881" width="13.42578125" customWidth="1"/>
    <col min="15882" max="15882" width="18" customWidth="1"/>
    <col min="16125" max="16125" width="7" customWidth="1"/>
    <col min="16126" max="16126" width="0.5703125" customWidth="1"/>
    <col min="16133" max="16133" width="17.42578125" customWidth="1"/>
    <col min="16134" max="16134" width="25.42578125" customWidth="1"/>
    <col min="16135" max="16135" width="19" customWidth="1"/>
    <col min="16136" max="16136" width="0.140625" customWidth="1"/>
    <col min="16137" max="16137" width="13.42578125" customWidth="1"/>
    <col min="16138" max="16138" width="18" customWidth="1"/>
  </cols>
  <sheetData>
    <row r="1" spans="1:1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13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4"/>
      <c r="L2" s="1"/>
    </row>
    <row r="3" spans="1:13" ht="15.75" x14ac:dyDescent="0.25">
      <c r="A3" s="1"/>
      <c r="B3" s="3"/>
      <c r="C3" s="5"/>
      <c r="D3" s="5"/>
      <c r="E3" s="5"/>
      <c r="F3" s="5"/>
      <c r="G3" s="5"/>
      <c r="H3" s="5"/>
      <c r="I3" s="5"/>
      <c r="J3" s="5"/>
      <c r="K3" s="4"/>
      <c r="L3" s="1"/>
    </row>
    <row r="4" spans="1:13" ht="15.75" x14ac:dyDescent="0.25">
      <c r="A4" s="1"/>
      <c r="B4" s="3"/>
      <c r="C4" s="5"/>
      <c r="D4" s="5"/>
      <c r="E4" s="5"/>
      <c r="F4" s="5"/>
      <c r="G4" s="5"/>
      <c r="H4" s="5"/>
      <c r="I4" s="5"/>
      <c r="J4" s="5"/>
      <c r="K4" s="4"/>
    </row>
    <row r="5" spans="1:13" ht="15.75" x14ac:dyDescent="0.25">
      <c r="A5" s="1"/>
      <c r="B5" s="1"/>
      <c r="C5" s="6"/>
      <c r="D5" s="6"/>
      <c r="E5" s="6"/>
      <c r="F5" s="6"/>
      <c r="G5" s="6"/>
      <c r="H5" s="6"/>
      <c r="I5" s="6"/>
      <c r="J5" s="6"/>
      <c r="K5" s="2"/>
    </row>
    <row r="6" spans="1:13" ht="15.75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2"/>
    </row>
    <row r="7" spans="1:13" ht="20.25" x14ac:dyDescent="0.25">
      <c r="A7" s="1"/>
      <c r="B7" s="3"/>
      <c r="C7" s="301" t="s">
        <v>0</v>
      </c>
      <c r="D7" s="301"/>
      <c r="E7" s="301"/>
      <c r="F7" s="301"/>
      <c r="G7" s="301"/>
      <c r="H7" s="301"/>
      <c r="I7" s="301"/>
      <c r="J7" s="301"/>
      <c r="K7" s="301"/>
      <c r="L7" s="301"/>
    </row>
    <row r="8" spans="1:13" ht="20.25" x14ac:dyDescent="0.25">
      <c r="A8" s="1"/>
      <c r="B8" s="3"/>
      <c r="C8" s="302" t="s">
        <v>1</v>
      </c>
      <c r="D8" s="302"/>
      <c r="E8" s="302"/>
      <c r="F8" s="302"/>
      <c r="G8" s="302"/>
      <c r="H8" s="302"/>
      <c r="I8" s="302"/>
      <c r="J8" s="302"/>
      <c r="K8" s="302"/>
      <c r="L8" s="302"/>
    </row>
    <row r="9" spans="1:13" ht="20.25" x14ac:dyDescent="0.3">
      <c r="A9" s="1"/>
      <c r="B9" s="1"/>
      <c r="C9" s="303" t="s">
        <v>2</v>
      </c>
      <c r="D9" s="303"/>
      <c r="E9" s="303"/>
      <c r="F9" s="303"/>
      <c r="G9" s="303"/>
      <c r="H9" s="303"/>
      <c r="I9" s="303"/>
      <c r="J9" s="303"/>
      <c r="K9" s="303"/>
      <c r="L9" s="303"/>
    </row>
    <row r="10" spans="1:13" ht="18.75" x14ac:dyDescent="0.3">
      <c r="A10" s="1"/>
      <c r="B10" s="1"/>
      <c r="C10" s="1"/>
      <c r="D10" s="7" t="s">
        <v>3</v>
      </c>
      <c r="E10" s="304" t="s">
        <v>4</v>
      </c>
      <c r="F10" s="304"/>
      <c r="G10" s="304"/>
      <c r="H10" s="304"/>
      <c r="I10" s="305" t="s">
        <v>5</v>
      </c>
      <c r="J10" s="305"/>
      <c r="K10" s="8">
        <v>102521344</v>
      </c>
      <c r="L10" s="9"/>
    </row>
    <row r="11" spans="1:13" ht="18.75" x14ac:dyDescent="0.3">
      <c r="A11" s="1"/>
      <c r="B11" s="1"/>
      <c r="C11" s="1"/>
      <c r="D11" s="10" t="s">
        <v>6</v>
      </c>
      <c r="E11" s="306" t="s">
        <v>7</v>
      </c>
      <c r="F11" s="306"/>
      <c r="G11" s="306"/>
      <c r="H11" s="306"/>
      <c r="I11" s="307" t="s">
        <v>8</v>
      </c>
      <c r="J11" s="307"/>
      <c r="K11" s="11" t="s">
        <v>9</v>
      </c>
      <c r="L11" s="12"/>
    </row>
    <row r="12" spans="1:13" ht="15.75" x14ac:dyDescent="0.25">
      <c r="A12" s="1"/>
      <c r="B12" s="1"/>
      <c r="C12" s="1"/>
      <c r="D12" s="13"/>
      <c r="E12" s="14"/>
      <c r="F12" s="14"/>
      <c r="G12" s="14"/>
      <c r="H12" s="14"/>
      <c r="I12" s="15"/>
      <c r="J12" s="15"/>
      <c r="K12" s="16"/>
      <c r="L12" s="12"/>
    </row>
    <row r="13" spans="1:13" ht="16.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7" t="s">
        <v>10</v>
      </c>
      <c r="L13" s="1"/>
    </row>
    <row r="14" spans="1:13" ht="15.75" x14ac:dyDescent="0.25">
      <c r="A14" s="1"/>
      <c r="B14" s="1"/>
      <c r="C14" s="18"/>
      <c r="D14" s="19" t="s">
        <v>11</v>
      </c>
      <c r="E14" s="20"/>
      <c r="F14" s="19"/>
      <c r="G14" s="21">
        <v>45991</v>
      </c>
      <c r="H14" s="19"/>
      <c r="I14" s="308"/>
      <c r="J14" s="308"/>
      <c r="K14" s="22">
        <v>3191.7</v>
      </c>
      <c r="L14" s="23"/>
      <c r="M14" s="24">
        <f>+K14-103.49</f>
        <v>3088.21</v>
      </c>
    </row>
    <row r="15" spans="1:13" ht="15.75" x14ac:dyDescent="0.25">
      <c r="A15" s="1"/>
      <c r="B15" s="1"/>
      <c r="C15" s="25"/>
      <c r="D15" s="23"/>
      <c r="E15" s="23"/>
      <c r="F15" s="23"/>
      <c r="G15" s="23"/>
      <c r="H15" s="23"/>
      <c r="I15" s="23"/>
      <c r="J15" s="23"/>
      <c r="K15" s="26"/>
      <c r="L15" s="23"/>
    </row>
    <row r="16" spans="1:13" ht="15.75" x14ac:dyDescent="0.25">
      <c r="A16" s="1"/>
      <c r="B16" s="1"/>
      <c r="C16" s="25"/>
      <c r="D16" s="27" t="s">
        <v>12</v>
      </c>
      <c r="E16" s="28" t="s">
        <v>13</v>
      </c>
      <c r="F16" s="28"/>
      <c r="G16" s="28"/>
      <c r="H16" s="28"/>
      <c r="I16" s="29">
        <f>-I18</f>
        <v>0</v>
      </c>
      <c r="J16" s="26"/>
      <c r="K16" s="30">
        <v>0</v>
      </c>
      <c r="L16" s="31"/>
    </row>
    <row r="17" spans="1:12" ht="15.75" x14ac:dyDescent="0.25">
      <c r="A17" s="1"/>
      <c r="B17" s="1"/>
      <c r="C17" s="25"/>
      <c r="D17" s="27"/>
      <c r="E17" s="28" t="s">
        <v>14</v>
      </c>
      <c r="F17" s="28"/>
      <c r="G17" s="28"/>
      <c r="H17" s="28"/>
      <c r="I17" s="23"/>
      <c r="J17" s="23"/>
      <c r="K17" s="26"/>
      <c r="L17" s="31"/>
    </row>
    <row r="18" spans="1:12" ht="15.75" x14ac:dyDescent="0.25">
      <c r="A18" s="1"/>
      <c r="B18" s="1"/>
      <c r="C18" s="25"/>
      <c r="D18" s="28" t="s">
        <v>15</v>
      </c>
      <c r="E18" s="28" t="s">
        <v>16</v>
      </c>
      <c r="F18" s="28"/>
      <c r="G18" s="28"/>
      <c r="H18" s="23"/>
      <c r="I18" s="32"/>
      <c r="J18" s="23"/>
      <c r="K18" s="26"/>
      <c r="L18" s="24"/>
    </row>
    <row r="19" spans="1:12" ht="15.75" x14ac:dyDescent="0.25">
      <c r="A19" s="1"/>
      <c r="B19" s="1"/>
      <c r="C19" s="25"/>
      <c r="D19" s="23"/>
      <c r="E19" s="23"/>
      <c r="F19" s="23"/>
      <c r="G19" s="23"/>
      <c r="H19" s="23"/>
      <c r="I19" s="33"/>
      <c r="J19" s="33"/>
      <c r="K19" s="26"/>
      <c r="L19" s="23"/>
    </row>
    <row r="20" spans="1:12" ht="15.75" x14ac:dyDescent="0.25">
      <c r="A20" s="1"/>
      <c r="B20" s="1"/>
      <c r="C20" s="25"/>
      <c r="D20" s="28" t="s">
        <v>17</v>
      </c>
      <c r="E20" s="28"/>
      <c r="F20" s="28"/>
      <c r="G20" s="28"/>
      <c r="H20" s="28"/>
      <c r="I20" s="34"/>
      <c r="J20" s="34"/>
      <c r="K20" s="35">
        <f>+K14</f>
        <v>3191.7</v>
      </c>
      <c r="L20" s="31"/>
    </row>
    <row r="21" spans="1:12" ht="15.75" x14ac:dyDescent="0.25">
      <c r="A21" s="1"/>
      <c r="B21" s="1"/>
      <c r="C21" s="25"/>
      <c r="D21" s="28"/>
      <c r="E21" s="28"/>
      <c r="F21" s="28"/>
      <c r="G21" s="28"/>
      <c r="H21" s="28"/>
      <c r="I21" s="23"/>
      <c r="J21" s="23"/>
      <c r="K21" s="36"/>
      <c r="L21" s="23"/>
    </row>
    <row r="22" spans="1:12" ht="15.75" x14ac:dyDescent="0.25">
      <c r="A22" s="1"/>
      <c r="B22" s="1"/>
      <c r="C22" s="25"/>
      <c r="D22" s="27" t="s">
        <v>18</v>
      </c>
      <c r="E22" s="27"/>
      <c r="F22" s="27"/>
      <c r="G22" s="27"/>
      <c r="H22" s="27"/>
      <c r="I22" s="23"/>
      <c r="J22" s="23"/>
      <c r="K22" s="26"/>
      <c r="L22" s="23"/>
    </row>
    <row r="23" spans="1:12" ht="15.75" x14ac:dyDescent="0.25">
      <c r="A23" s="1"/>
      <c r="B23" s="1"/>
      <c r="C23" s="25"/>
      <c r="D23" s="309" t="s">
        <v>19</v>
      </c>
      <c r="E23" s="309"/>
      <c r="F23" s="309"/>
      <c r="G23" s="309"/>
      <c r="H23" s="23"/>
      <c r="I23" s="37"/>
      <c r="J23" s="38"/>
      <c r="K23" s="39"/>
      <c r="L23" s="23"/>
    </row>
    <row r="24" spans="1:12" ht="15.75" x14ac:dyDescent="0.25">
      <c r="A24" s="1"/>
      <c r="B24" s="1"/>
      <c r="C24" s="25"/>
      <c r="D24" s="40" t="s">
        <v>20</v>
      </c>
      <c r="E24" s="40"/>
      <c r="F24" s="40"/>
      <c r="G24" s="40"/>
      <c r="H24" s="23"/>
      <c r="I24" s="41"/>
      <c r="J24" s="38"/>
      <c r="K24" s="42"/>
      <c r="L24" s="23"/>
    </row>
    <row r="25" spans="1:12" ht="15.75" x14ac:dyDescent="0.25">
      <c r="A25" s="1"/>
      <c r="B25" s="1"/>
      <c r="C25" s="25"/>
      <c r="D25" s="23" t="s">
        <v>21</v>
      </c>
      <c r="E25" s="23"/>
      <c r="F25" s="23"/>
      <c r="G25" s="23"/>
      <c r="H25" s="23"/>
      <c r="I25" s="43">
        <f>150+175</f>
        <v>325</v>
      </c>
      <c r="J25" s="38"/>
      <c r="K25" s="44"/>
      <c r="L25" s="23"/>
    </row>
    <row r="26" spans="1:12" ht="15.75" x14ac:dyDescent="0.25">
      <c r="A26" s="1"/>
      <c r="B26" s="1"/>
      <c r="C26" s="25"/>
      <c r="D26" s="23" t="s">
        <v>22</v>
      </c>
      <c r="E26" s="23"/>
      <c r="F26" s="23"/>
      <c r="G26" s="23"/>
      <c r="H26" s="23"/>
      <c r="I26" s="45"/>
      <c r="J26" s="38"/>
      <c r="L26" s="23"/>
    </row>
    <row r="27" spans="1:12" ht="15.75" x14ac:dyDescent="0.25">
      <c r="A27" s="1"/>
      <c r="B27" s="1"/>
      <c r="C27" s="25"/>
      <c r="D27" s="23" t="s">
        <v>23</v>
      </c>
      <c r="E27" s="23"/>
      <c r="F27" s="23"/>
      <c r="G27" s="23"/>
      <c r="H27" s="23"/>
      <c r="I27" s="46">
        <f>SUM(I25:I26)</f>
        <v>325</v>
      </c>
      <c r="J27" s="38"/>
      <c r="K27" s="26"/>
      <c r="L27" s="23"/>
    </row>
    <row r="28" spans="1:12" ht="15.75" x14ac:dyDescent="0.25">
      <c r="A28" s="1"/>
      <c r="B28" s="1"/>
      <c r="C28" s="25"/>
      <c r="D28" s="28" t="s">
        <v>24</v>
      </c>
      <c r="E28" s="28"/>
      <c r="F28" s="28"/>
      <c r="G28" s="28"/>
      <c r="H28" s="28"/>
      <c r="I28" s="310"/>
      <c r="J28" s="311"/>
      <c r="K28" s="47">
        <f>+K20-I27</f>
        <v>2866.7</v>
      </c>
      <c r="L28" s="31"/>
    </row>
    <row r="29" spans="1:12" ht="15.75" x14ac:dyDescent="0.25">
      <c r="A29" s="1"/>
      <c r="B29" s="1"/>
      <c r="C29" s="25"/>
      <c r="D29" s="38"/>
      <c r="E29" s="38"/>
      <c r="F29" s="38"/>
      <c r="G29" s="38"/>
      <c r="H29" s="38"/>
      <c r="I29" s="38"/>
      <c r="J29" s="38"/>
      <c r="K29" s="48"/>
      <c r="L29" s="23"/>
    </row>
    <row r="30" spans="1:12" ht="15.75" x14ac:dyDescent="0.25">
      <c r="A30" s="1"/>
      <c r="B30" s="1"/>
      <c r="C30" s="25"/>
      <c r="D30" s="23"/>
      <c r="E30" s="23"/>
      <c r="F30" s="23"/>
      <c r="G30" s="23"/>
      <c r="H30" s="23"/>
      <c r="I30" s="23"/>
      <c r="J30" s="23"/>
      <c r="K30" s="49"/>
      <c r="L30" s="23"/>
    </row>
    <row r="31" spans="1:12" ht="15.75" x14ac:dyDescent="0.25">
      <c r="A31" s="1"/>
      <c r="B31" s="1"/>
      <c r="C31" s="25"/>
      <c r="D31" s="28" t="s">
        <v>25</v>
      </c>
      <c r="E31" s="23"/>
      <c r="F31" s="23"/>
      <c r="G31" s="23"/>
      <c r="H31" s="23"/>
      <c r="I31" s="23"/>
      <c r="J31" s="23"/>
      <c r="K31" s="50">
        <v>2866.7</v>
      </c>
      <c r="L31" s="23"/>
    </row>
    <row r="32" spans="1:12" ht="15.75" x14ac:dyDescent="0.25">
      <c r="A32" s="1"/>
      <c r="B32" s="1"/>
      <c r="C32" s="25"/>
      <c r="D32" s="27" t="s">
        <v>12</v>
      </c>
      <c r="E32" s="27"/>
      <c r="F32" s="27"/>
      <c r="G32" s="27"/>
      <c r="H32" s="27"/>
      <c r="I32" s="23"/>
      <c r="J32" s="23"/>
      <c r="K32" s="51"/>
      <c r="L32" s="23"/>
    </row>
    <row r="33" spans="1:12" ht="15.75" x14ac:dyDescent="0.25">
      <c r="A33" s="1"/>
      <c r="B33" s="1"/>
      <c r="C33" s="25"/>
      <c r="D33" s="23" t="s">
        <v>26</v>
      </c>
      <c r="E33" s="23"/>
      <c r="F33" s="23"/>
      <c r="G33" s="23"/>
      <c r="H33" s="23"/>
      <c r="I33" s="311"/>
      <c r="J33" s="311"/>
      <c r="K33" s="26"/>
      <c r="L33" s="23"/>
    </row>
    <row r="34" spans="1:12" ht="15.75" x14ac:dyDescent="0.25">
      <c r="A34" s="1"/>
      <c r="B34" s="1"/>
      <c r="C34" s="25"/>
      <c r="D34" s="28" t="s">
        <v>27</v>
      </c>
      <c r="E34" s="28"/>
      <c r="F34" s="28"/>
      <c r="G34" s="28"/>
      <c r="H34" s="28"/>
      <c r="I34" s="312"/>
      <c r="J34" s="312"/>
      <c r="K34" s="52"/>
      <c r="L34" s="23"/>
    </row>
    <row r="35" spans="1:12" ht="15.75" x14ac:dyDescent="0.25">
      <c r="A35" s="1"/>
      <c r="B35" s="1"/>
      <c r="C35" s="25"/>
      <c r="D35" s="27" t="s">
        <v>18</v>
      </c>
      <c r="E35" s="27"/>
      <c r="F35" s="27"/>
      <c r="G35" s="27"/>
      <c r="H35" s="27"/>
      <c r="I35" s="23"/>
      <c r="J35" s="23"/>
      <c r="K35" s="26"/>
      <c r="L35" s="23"/>
    </row>
    <row r="36" spans="1:12" ht="15.75" x14ac:dyDescent="0.25">
      <c r="A36" s="1"/>
      <c r="B36" s="1"/>
      <c r="C36" s="25"/>
      <c r="D36" s="27" t="s">
        <v>28</v>
      </c>
      <c r="E36" s="27"/>
      <c r="F36" s="27"/>
      <c r="G36" s="27"/>
      <c r="H36" s="27"/>
      <c r="I36" s="23"/>
      <c r="J36" s="23"/>
      <c r="K36" s="26"/>
      <c r="L36" s="23"/>
    </row>
    <row r="37" spans="1:12" ht="15.75" x14ac:dyDescent="0.25">
      <c r="A37" s="1"/>
      <c r="B37" s="1"/>
      <c r="C37" s="25"/>
      <c r="D37" s="23" t="s">
        <v>29</v>
      </c>
      <c r="E37" s="23"/>
      <c r="F37" s="23"/>
      <c r="G37" s="23"/>
      <c r="H37" s="23"/>
      <c r="I37" s="53"/>
      <c r="J37" s="54"/>
      <c r="K37" s="26"/>
      <c r="L37" s="23"/>
    </row>
    <row r="38" spans="1:12" ht="15.75" x14ac:dyDescent="0.25">
      <c r="A38" s="1"/>
      <c r="B38" s="1"/>
      <c r="C38" s="25"/>
      <c r="D38" s="23"/>
      <c r="E38" s="23"/>
      <c r="F38" s="23"/>
      <c r="G38" s="23"/>
      <c r="H38" s="23"/>
      <c r="I38" s="55"/>
      <c r="J38" s="55"/>
      <c r="K38" s="26"/>
      <c r="L38" s="23"/>
    </row>
    <row r="39" spans="1:12" ht="16.5" thickBot="1" x14ac:dyDescent="0.3">
      <c r="A39" s="1"/>
      <c r="B39" s="1"/>
      <c r="C39" s="56"/>
      <c r="D39" s="57" t="s">
        <v>30</v>
      </c>
      <c r="E39" s="57"/>
      <c r="F39" s="57"/>
      <c r="G39" s="57"/>
      <c r="H39" s="57"/>
      <c r="I39" s="58"/>
      <c r="J39" s="58"/>
      <c r="K39" s="59">
        <f>+K31</f>
        <v>2866.7</v>
      </c>
      <c r="L39" s="31"/>
    </row>
    <row r="40" spans="1:12" ht="15.75" x14ac:dyDescent="0.25">
      <c r="A40" s="1"/>
      <c r="B40" s="1"/>
      <c r="C40" s="1"/>
      <c r="D40" s="28"/>
      <c r="E40" s="28"/>
      <c r="F40" s="28"/>
      <c r="G40" s="28"/>
      <c r="H40" s="28"/>
      <c r="I40" s="23"/>
      <c r="J40" s="23"/>
      <c r="K40" s="60"/>
      <c r="L40" s="23"/>
    </row>
    <row r="41" spans="1:12" ht="15.75" x14ac:dyDescent="0.25">
      <c r="A41" s="1"/>
      <c r="B41" s="1"/>
      <c r="C41" s="1"/>
      <c r="D41" s="61"/>
      <c r="E41" s="61"/>
      <c r="F41" s="61"/>
      <c r="G41" s="61"/>
      <c r="H41" s="61"/>
      <c r="I41" s="1"/>
      <c r="J41" s="1"/>
      <c r="K41" s="62"/>
      <c r="L41" s="63"/>
    </row>
    <row r="42" spans="1:12" ht="15.75" x14ac:dyDescent="0.25">
      <c r="A42" s="1"/>
      <c r="B42" s="1"/>
      <c r="C42" s="1"/>
      <c r="D42" s="61"/>
      <c r="E42" s="61"/>
      <c r="F42" s="61"/>
      <c r="G42" s="61"/>
      <c r="H42" s="61"/>
      <c r="I42" s="1"/>
      <c r="J42" s="1"/>
      <c r="K42" s="64"/>
      <c r="L42" s="63"/>
    </row>
    <row r="43" spans="1:12" ht="15.75" x14ac:dyDescent="0.25">
      <c r="A43" s="64"/>
      <c r="B43" s="64"/>
      <c r="C43" s="1"/>
      <c r="D43" s="61"/>
      <c r="E43" s="61"/>
      <c r="F43" s="61"/>
      <c r="G43" s="61"/>
      <c r="H43" s="61"/>
      <c r="I43" s="1"/>
      <c r="J43" s="1"/>
      <c r="K43" s="64"/>
      <c r="L43" s="63"/>
    </row>
    <row r="44" spans="1:12" x14ac:dyDescent="0.25">
      <c r="A44" s="64"/>
      <c r="B44" s="64"/>
      <c r="C44" s="64"/>
      <c r="D44" s="299" t="s">
        <v>31</v>
      </c>
      <c r="E44" s="299"/>
      <c r="F44" s="65"/>
      <c r="G44" s="65"/>
      <c r="H44" s="65"/>
      <c r="I44" s="65"/>
      <c r="J44" s="300" t="s">
        <v>32</v>
      </c>
      <c r="K44" s="300"/>
      <c r="L44" s="66"/>
    </row>
    <row r="45" spans="1:12" x14ac:dyDescent="0.25">
      <c r="A45" s="12"/>
      <c r="B45" s="12"/>
      <c r="C45" s="12"/>
      <c r="D45" s="313" t="str">
        <f>'[1]Datos Generales'!C16</f>
        <v>Preparado por</v>
      </c>
      <c r="E45" s="313"/>
      <c r="F45" s="9"/>
      <c r="G45" s="9"/>
      <c r="H45" s="9"/>
      <c r="I45" s="9"/>
      <c r="J45" s="313" t="str">
        <f>'[1]Datos Generales'!D16</f>
        <v>Revisado por</v>
      </c>
      <c r="K45" s="313"/>
      <c r="L45" s="67"/>
    </row>
    <row r="46" spans="1:12" x14ac:dyDescent="0.25">
      <c r="A46" s="12"/>
      <c r="B46" s="12"/>
      <c r="C46" s="12"/>
      <c r="D46" s="68" t="s">
        <v>33</v>
      </c>
      <c r="E46" s="68"/>
      <c r="F46" s="9"/>
      <c r="G46" s="9"/>
      <c r="H46" s="9"/>
      <c r="I46" s="9"/>
      <c r="J46" s="68" t="s">
        <v>34</v>
      </c>
      <c r="K46" s="66"/>
      <c r="L46" s="66"/>
    </row>
    <row r="47" spans="1:12" x14ac:dyDescent="0.25">
      <c r="A47" s="12"/>
      <c r="B47" s="12"/>
      <c r="C47" s="12"/>
      <c r="D47" s="313" t="str">
        <f>'[1]Datos Generales'!C17</f>
        <v>Puesto que ocupa</v>
      </c>
      <c r="E47" s="313"/>
      <c r="F47" s="9"/>
      <c r="G47" s="9"/>
      <c r="H47" s="9"/>
      <c r="I47" s="9"/>
      <c r="J47" s="313" t="str">
        <f>'[1]Datos Generales'!D17</f>
        <v>Puesto que ocupa</v>
      </c>
      <c r="K47" s="313"/>
      <c r="L47" s="67"/>
    </row>
    <row r="48" spans="1:12" ht="15.75" x14ac:dyDescent="0.25">
      <c r="A48" s="1"/>
      <c r="B48" s="1"/>
      <c r="C48" s="1"/>
      <c r="D48" s="283">
        <v>46362</v>
      </c>
      <c r="E48" s="283"/>
      <c r="F48" s="61"/>
      <c r="G48" s="61"/>
      <c r="H48" s="61"/>
      <c r="I48" s="61"/>
      <c r="J48" s="284">
        <v>46028</v>
      </c>
      <c r="K48" s="284"/>
      <c r="L48" s="284"/>
    </row>
    <row r="49" spans="1:12" ht="15.75" x14ac:dyDescent="0.25">
      <c r="A49" s="1"/>
      <c r="B49" s="1"/>
      <c r="C49" s="1"/>
      <c r="D49" s="313" t="s">
        <v>35</v>
      </c>
      <c r="E49" s="313"/>
      <c r="F49" s="61"/>
      <c r="G49" s="61"/>
      <c r="H49" s="61"/>
      <c r="I49" s="61"/>
      <c r="J49" s="314" t="s">
        <v>36</v>
      </c>
      <c r="K49" s="314"/>
      <c r="L49" s="314"/>
    </row>
  </sheetData>
  <protectedRanges>
    <protectedRange sqref="L44 D44" name="Rango1_2_1_1"/>
  </protectedRanges>
  <mergeCells count="22">
    <mergeCell ref="D49:E49"/>
    <mergeCell ref="J49:L49"/>
    <mergeCell ref="D45:E45"/>
    <mergeCell ref="J45:K45"/>
    <mergeCell ref="D47:E47"/>
    <mergeCell ref="J47:K47"/>
    <mergeCell ref="D48:E48"/>
    <mergeCell ref="J48:L48"/>
    <mergeCell ref="D44:E44"/>
    <mergeCell ref="J44:K44"/>
    <mergeCell ref="C7:L7"/>
    <mergeCell ref="C8:L8"/>
    <mergeCell ref="C9:L9"/>
    <mergeCell ref="E10:H10"/>
    <mergeCell ref="I10:J10"/>
    <mergeCell ref="E11:H11"/>
    <mergeCell ref="I11:J11"/>
    <mergeCell ref="I14:J14"/>
    <mergeCell ref="D23:G23"/>
    <mergeCell ref="I28:J28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2CCA-CF56-4F1B-A348-A0BFAE3B9716}">
  <sheetPr>
    <pageSetUpPr fitToPage="1"/>
  </sheetPr>
  <dimension ref="A1:L49"/>
  <sheetViews>
    <sheetView topLeftCell="A26" workbookViewId="0">
      <selection activeCell="N40" sqref="N40"/>
    </sheetView>
  </sheetViews>
  <sheetFormatPr baseColWidth="10" defaultColWidth="11.42578125" defaultRowHeight="15" x14ac:dyDescent="0.25"/>
  <cols>
    <col min="1" max="1" width="7" customWidth="1"/>
    <col min="2" max="2" width="0.140625" customWidth="1"/>
    <col min="7" max="7" width="11.7109375" customWidth="1"/>
    <col min="9" max="9" width="17.42578125" customWidth="1"/>
    <col min="10" max="10" width="25.42578125" customWidth="1"/>
    <col min="11" max="11" width="19" customWidth="1"/>
    <col min="12" max="12" width="0.140625" customWidth="1"/>
    <col min="253" max="253" width="7" customWidth="1"/>
    <col min="254" max="254" width="0.5703125" customWidth="1"/>
    <col min="261" max="261" width="17.42578125" customWidth="1"/>
    <col min="262" max="262" width="25.42578125" customWidth="1"/>
    <col min="263" max="263" width="19" customWidth="1"/>
    <col min="264" max="264" width="0.140625" customWidth="1"/>
    <col min="265" max="265" width="13.42578125" customWidth="1"/>
    <col min="266" max="266" width="18" customWidth="1"/>
    <col min="509" max="509" width="7" customWidth="1"/>
    <col min="510" max="510" width="0.5703125" customWidth="1"/>
    <col min="517" max="517" width="17.42578125" customWidth="1"/>
    <col min="518" max="518" width="25.42578125" customWidth="1"/>
    <col min="519" max="519" width="19" customWidth="1"/>
    <col min="520" max="520" width="0.140625" customWidth="1"/>
    <col min="521" max="521" width="13.42578125" customWidth="1"/>
    <col min="522" max="522" width="18" customWidth="1"/>
    <col min="765" max="765" width="7" customWidth="1"/>
    <col min="766" max="766" width="0.5703125" customWidth="1"/>
    <col min="773" max="773" width="17.42578125" customWidth="1"/>
    <col min="774" max="774" width="25.42578125" customWidth="1"/>
    <col min="775" max="775" width="19" customWidth="1"/>
    <col min="776" max="776" width="0.140625" customWidth="1"/>
    <col min="777" max="777" width="13.42578125" customWidth="1"/>
    <col min="778" max="778" width="18" customWidth="1"/>
    <col min="1021" max="1021" width="7" customWidth="1"/>
    <col min="1022" max="1022" width="0.5703125" customWidth="1"/>
    <col min="1029" max="1029" width="17.42578125" customWidth="1"/>
    <col min="1030" max="1030" width="25.42578125" customWidth="1"/>
    <col min="1031" max="1031" width="19" customWidth="1"/>
    <col min="1032" max="1032" width="0.140625" customWidth="1"/>
    <col min="1033" max="1033" width="13.42578125" customWidth="1"/>
    <col min="1034" max="1034" width="18" customWidth="1"/>
    <col min="1277" max="1277" width="7" customWidth="1"/>
    <col min="1278" max="1278" width="0.5703125" customWidth="1"/>
    <col min="1285" max="1285" width="17.42578125" customWidth="1"/>
    <col min="1286" max="1286" width="25.42578125" customWidth="1"/>
    <col min="1287" max="1287" width="19" customWidth="1"/>
    <col min="1288" max="1288" width="0.140625" customWidth="1"/>
    <col min="1289" max="1289" width="13.42578125" customWidth="1"/>
    <col min="1290" max="1290" width="18" customWidth="1"/>
    <col min="1533" max="1533" width="7" customWidth="1"/>
    <col min="1534" max="1534" width="0.5703125" customWidth="1"/>
    <col min="1541" max="1541" width="17.42578125" customWidth="1"/>
    <col min="1542" max="1542" width="25.42578125" customWidth="1"/>
    <col min="1543" max="1543" width="19" customWidth="1"/>
    <col min="1544" max="1544" width="0.140625" customWidth="1"/>
    <col min="1545" max="1545" width="13.42578125" customWidth="1"/>
    <col min="1546" max="1546" width="18" customWidth="1"/>
    <col min="1789" max="1789" width="7" customWidth="1"/>
    <col min="1790" max="1790" width="0.5703125" customWidth="1"/>
    <col min="1797" max="1797" width="17.42578125" customWidth="1"/>
    <col min="1798" max="1798" width="25.42578125" customWidth="1"/>
    <col min="1799" max="1799" width="19" customWidth="1"/>
    <col min="1800" max="1800" width="0.140625" customWidth="1"/>
    <col min="1801" max="1801" width="13.42578125" customWidth="1"/>
    <col min="1802" max="1802" width="18" customWidth="1"/>
    <col min="2045" max="2045" width="7" customWidth="1"/>
    <col min="2046" max="2046" width="0.5703125" customWidth="1"/>
    <col min="2053" max="2053" width="17.42578125" customWidth="1"/>
    <col min="2054" max="2054" width="25.42578125" customWidth="1"/>
    <col min="2055" max="2055" width="19" customWidth="1"/>
    <col min="2056" max="2056" width="0.140625" customWidth="1"/>
    <col min="2057" max="2057" width="13.42578125" customWidth="1"/>
    <col min="2058" max="2058" width="18" customWidth="1"/>
    <col min="2301" max="2301" width="7" customWidth="1"/>
    <col min="2302" max="2302" width="0.5703125" customWidth="1"/>
    <col min="2309" max="2309" width="17.42578125" customWidth="1"/>
    <col min="2310" max="2310" width="25.42578125" customWidth="1"/>
    <col min="2311" max="2311" width="19" customWidth="1"/>
    <col min="2312" max="2312" width="0.140625" customWidth="1"/>
    <col min="2313" max="2313" width="13.42578125" customWidth="1"/>
    <col min="2314" max="2314" width="18" customWidth="1"/>
    <col min="2557" max="2557" width="7" customWidth="1"/>
    <col min="2558" max="2558" width="0.5703125" customWidth="1"/>
    <col min="2565" max="2565" width="17.42578125" customWidth="1"/>
    <col min="2566" max="2566" width="25.42578125" customWidth="1"/>
    <col min="2567" max="2567" width="19" customWidth="1"/>
    <col min="2568" max="2568" width="0.140625" customWidth="1"/>
    <col min="2569" max="2569" width="13.42578125" customWidth="1"/>
    <col min="2570" max="2570" width="18" customWidth="1"/>
    <col min="2813" max="2813" width="7" customWidth="1"/>
    <col min="2814" max="2814" width="0.5703125" customWidth="1"/>
    <col min="2821" max="2821" width="17.42578125" customWidth="1"/>
    <col min="2822" max="2822" width="25.42578125" customWidth="1"/>
    <col min="2823" max="2823" width="19" customWidth="1"/>
    <col min="2824" max="2824" width="0.140625" customWidth="1"/>
    <col min="2825" max="2825" width="13.42578125" customWidth="1"/>
    <col min="2826" max="2826" width="18" customWidth="1"/>
    <col min="3069" max="3069" width="7" customWidth="1"/>
    <col min="3070" max="3070" width="0.5703125" customWidth="1"/>
    <col min="3077" max="3077" width="17.42578125" customWidth="1"/>
    <col min="3078" max="3078" width="25.42578125" customWidth="1"/>
    <col min="3079" max="3079" width="19" customWidth="1"/>
    <col min="3080" max="3080" width="0.140625" customWidth="1"/>
    <col min="3081" max="3081" width="13.42578125" customWidth="1"/>
    <col min="3082" max="3082" width="18" customWidth="1"/>
    <col min="3325" max="3325" width="7" customWidth="1"/>
    <col min="3326" max="3326" width="0.5703125" customWidth="1"/>
    <col min="3333" max="3333" width="17.42578125" customWidth="1"/>
    <col min="3334" max="3334" width="25.42578125" customWidth="1"/>
    <col min="3335" max="3335" width="19" customWidth="1"/>
    <col min="3336" max="3336" width="0.140625" customWidth="1"/>
    <col min="3337" max="3337" width="13.42578125" customWidth="1"/>
    <col min="3338" max="3338" width="18" customWidth="1"/>
    <col min="3581" max="3581" width="7" customWidth="1"/>
    <col min="3582" max="3582" width="0.5703125" customWidth="1"/>
    <col min="3589" max="3589" width="17.42578125" customWidth="1"/>
    <col min="3590" max="3590" width="25.42578125" customWidth="1"/>
    <col min="3591" max="3591" width="19" customWidth="1"/>
    <col min="3592" max="3592" width="0.140625" customWidth="1"/>
    <col min="3593" max="3593" width="13.42578125" customWidth="1"/>
    <col min="3594" max="3594" width="18" customWidth="1"/>
    <col min="3837" max="3837" width="7" customWidth="1"/>
    <col min="3838" max="3838" width="0.5703125" customWidth="1"/>
    <col min="3845" max="3845" width="17.42578125" customWidth="1"/>
    <col min="3846" max="3846" width="25.42578125" customWidth="1"/>
    <col min="3847" max="3847" width="19" customWidth="1"/>
    <col min="3848" max="3848" width="0.140625" customWidth="1"/>
    <col min="3849" max="3849" width="13.42578125" customWidth="1"/>
    <col min="3850" max="3850" width="18" customWidth="1"/>
    <col min="4093" max="4093" width="7" customWidth="1"/>
    <col min="4094" max="4094" width="0.5703125" customWidth="1"/>
    <col min="4101" max="4101" width="17.42578125" customWidth="1"/>
    <col min="4102" max="4102" width="25.42578125" customWidth="1"/>
    <col min="4103" max="4103" width="19" customWidth="1"/>
    <col min="4104" max="4104" width="0.140625" customWidth="1"/>
    <col min="4105" max="4105" width="13.42578125" customWidth="1"/>
    <col min="4106" max="4106" width="18" customWidth="1"/>
    <col min="4349" max="4349" width="7" customWidth="1"/>
    <col min="4350" max="4350" width="0.5703125" customWidth="1"/>
    <col min="4357" max="4357" width="17.42578125" customWidth="1"/>
    <col min="4358" max="4358" width="25.42578125" customWidth="1"/>
    <col min="4359" max="4359" width="19" customWidth="1"/>
    <col min="4360" max="4360" width="0.140625" customWidth="1"/>
    <col min="4361" max="4361" width="13.42578125" customWidth="1"/>
    <col min="4362" max="4362" width="18" customWidth="1"/>
    <col min="4605" max="4605" width="7" customWidth="1"/>
    <col min="4606" max="4606" width="0.5703125" customWidth="1"/>
    <col min="4613" max="4613" width="17.42578125" customWidth="1"/>
    <col min="4614" max="4614" width="25.42578125" customWidth="1"/>
    <col min="4615" max="4615" width="19" customWidth="1"/>
    <col min="4616" max="4616" width="0.140625" customWidth="1"/>
    <col min="4617" max="4617" width="13.42578125" customWidth="1"/>
    <col min="4618" max="4618" width="18" customWidth="1"/>
    <col min="4861" max="4861" width="7" customWidth="1"/>
    <col min="4862" max="4862" width="0.5703125" customWidth="1"/>
    <col min="4869" max="4869" width="17.42578125" customWidth="1"/>
    <col min="4870" max="4870" width="25.42578125" customWidth="1"/>
    <col min="4871" max="4871" width="19" customWidth="1"/>
    <col min="4872" max="4872" width="0.140625" customWidth="1"/>
    <col min="4873" max="4873" width="13.42578125" customWidth="1"/>
    <col min="4874" max="4874" width="18" customWidth="1"/>
    <col min="5117" max="5117" width="7" customWidth="1"/>
    <col min="5118" max="5118" width="0.5703125" customWidth="1"/>
    <col min="5125" max="5125" width="17.42578125" customWidth="1"/>
    <col min="5126" max="5126" width="25.42578125" customWidth="1"/>
    <col min="5127" max="5127" width="19" customWidth="1"/>
    <col min="5128" max="5128" width="0.140625" customWidth="1"/>
    <col min="5129" max="5129" width="13.42578125" customWidth="1"/>
    <col min="5130" max="5130" width="18" customWidth="1"/>
    <col min="5373" max="5373" width="7" customWidth="1"/>
    <col min="5374" max="5374" width="0.5703125" customWidth="1"/>
    <col min="5381" max="5381" width="17.42578125" customWidth="1"/>
    <col min="5382" max="5382" width="25.42578125" customWidth="1"/>
    <col min="5383" max="5383" width="19" customWidth="1"/>
    <col min="5384" max="5384" width="0.140625" customWidth="1"/>
    <col min="5385" max="5385" width="13.42578125" customWidth="1"/>
    <col min="5386" max="5386" width="18" customWidth="1"/>
    <col min="5629" max="5629" width="7" customWidth="1"/>
    <col min="5630" max="5630" width="0.5703125" customWidth="1"/>
    <col min="5637" max="5637" width="17.42578125" customWidth="1"/>
    <col min="5638" max="5638" width="25.42578125" customWidth="1"/>
    <col min="5639" max="5639" width="19" customWidth="1"/>
    <col min="5640" max="5640" width="0.140625" customWidth="1"/>
    <col min="5641" max="5641" width="13.42578125" customWidth="1"/>
    <col min="5642" max="5642" width="18" customWidth="1"/>
    <col min="5885" max="5885" width="7" customWidth="1"/>
    <col min="5886" max="5886" width="0.5703125" customWidth="1"/>
    <col min="5893" max="5893" width="17.42578125" customWidth="1"/>
    <col min="5894" max="5894" width="25.42578125" customWidth="1"/>
    <col min="5895" max="5895" width="19" customWidth="1"/>
    <col min="5896" max="5896" width="0.140625" customWidth="1"/>
    <col min="5897" max="5897" width="13.42578125" customWidth="1"/>
    <col min="5898" max="5898" width="18" customWidth="1"/>
    <col min="6141" max="6141" width="7" customWidth="1"/>
    <col min="6142" max="6142" width="0.5703125" customWidth="1"/>
    <col min="6149" max="6149" width="17.42578125" customWidth="1"/>
    <col min="6150" max="6150" width="25.42578125" customWidth="1"/>
    <col min="6151" max="6151" width="19" customWidth="1"/>
    <col min="6152" max="6152" width="0.140625" customWidth="1"/>
    <col min="6153" max="6153" width="13.42578125" customWidth="1"/>
    <col min="6154" max="6154" width="18" customWidth="1"/>
    <col min="6397" max="6397" width="7" customWidth="1"/>
    <col min="6398" max="6398" width="0.5703125" customWidth="1"/>
    <col min="6405" max="6405" width="17.42578125" customWidth="1"/>
    <col min="6406" max="6406" width="25.42578125" customWidth="1"/>
    <col min="6407" max="6407" width="19" customWidth="1"/>
    <col min="6408" max="6408" width="0.140625" customWidth="1"/>
    <col min="6409" max="6409" width="13.42578125" customWidth="1"/>
    <col min="6410" max="6410" width="18" customWidth="1"/>
    <col min="6653" max="6653" width="7" customWidth="1"/>
    <col min="6654" max="6654" width="0.5703125" customWidth="1"/>
    <col min="6661" max="6661" width="17.42578125" customWidth="1"/>
    <col min="6662" max="6662" width="25.42578125" customWidth="1"/>
    <col min="6663" max="6663" width="19" customWidth="1"/>
    <col min="6664" max="6664" width="0.140625" customWidth="1"/>
    <col min="6665" max="6665" width="13.42578125" customWidth="1"/>
    <col min="6666" max="6666" width="18" customWidth="1"/>
    <col min="6909" max="6909" width="7" customWidth="1"/>
    <col min="6910" max="6910" width="0.5703125" customWidth="1"/>
    <col min="6917" max="6917" width="17.42578125" customWidth="1"/>
    <col min="6918" max="6918" width="25.42578125" customWidth="1"/>
    <col min="6919" max="6919" width="19" customWidth="1"/>
    <col min="6920" max="6920" width="0.140625" customWidth="1"/>
    <col min="6921" max="6921" width="13.42578125" customWidth="1"/>
    <col min="6922" max="6922" width="18" customWidth="1"/>
    <col min="7165" max="7165" width="7" customWidth="1"/>
    <col min="7166" max="7166" width="0.5703125" customWidth="1"/>
    <col min="7173" max="7173" width="17.42578125" customWidth="1"/>
    <col min="7174" max="7174" width="25.42578125" customWidth="1"/>
    <col min="7175" max="7175" width="19" customWidth="1"/>
    <col min="7176" max="7176" width="0.140625" customWidth="1"/>
    <col min="7177" max="7177" width="13.42578125" customWidth="1"/>
    <col min="7178" max="7178" width="18" customWidth="1"/>
    <col min="7421" max="7421" width="7" customWidth="1"/>
    <col min="7422" max="7422" width="0.5703125" customWidth="1"/>
    <col min="7429" max="7429" width="17.42578125" customWidth="1"/>
    <col min="7430" max="7430" width="25.42578125" customWidth="1"/>
    <col min="7431" max="7431" width="19" customWidth="1"/>
    <col min="7432" max="7432" width="0.140625" customWidth="1"/>
    <col min="7433" max="7433" width="13.42578125" customWidth="1"/>
    <col min="7434" max="7434" width="18" customWidth="1"/>
    <col min="7677" max="7677" width="7" customWidth="1"/>
    <col min="7678" max="7678" width="0.5703125" customWidth="1"/>
    <col min="7685" max="7685" width="17.42578125" customWidth="1"/>
    <col min="7686" max="7686" width="25.42578125" customWidth="1"/>
    <col min="7687" max="7687" width="19" customWidth="1"/>
    <col min="7688" max="7688" width="0.140625" customWidth="1"/>
    <col min="7689" max="7689" width="13.42578125" customWidth="1"/>
    <col min="7690" max="7690" width="18" customWidth="1"/>
    <col min="7933" max="7933" width="7" customWidth="1"/>
    <col min="7934" max="7934" width="0.5703125" customWidth="1"/>
    <col min="7941" max="7941" width="17.42578125" customWidth="1"/>
    <col min="7942" max="7942" width="25.42578125" customWidth="1"/>
    <col min="7943" max="7943" width="19" customWidth="1"/>
    <col min="7944" max="7944" width="0.140625" customWidth="1"/>
    <col min="7945" max="7945" width="13.42578125" customWidth="1"/>
    <col min="7946" max="7946" width="18" customWidth="1"/>
    <col min="8189" max="8189" width="7" customWidth="1"/>
    <col min="8190" max="8190" width="0.5703125" customWidth="1"/>
    <col min="8197" max="8197" width="17.42578125" customWidth="1"/>
    <col min="8198" max="8198" width="25.42578125" customWidth="1"/>
    <col min="8199" max="8199" width="19" customWidth="1"/>
    <col min="8200" max="8200" width="0.140625" customWidth="1"/>
    <col min="8201" max="8201" width="13.42578125" customWidth="1"/>
    <col min="8202" max="8202" width="18" customWidth="1"/>
    <col min="8445" max="8445" width="7" customWidth="1"/>
    <col min="8446" max="8446" width="0.5703125" customWidth="1"/>
    <col min="8453" max="8453" width="17.42578125" customWidth="1"/>
    <col min="8454" max="8454" width="25.42578125" customWidth="1"/>
    <col min="8455" max="8455" width="19" customWidth="1"/>
    <col min="8456" max="8456" width="0.140625" customWidth="1"/>
    <col min="8457" max="8457" width="13.42578125" customWidth="1"/>
    <col min="8458" max="8458" width="18" customWidth="1"/>
    <col min="8701" max="8701" width="7" customWidth="1"/>
    <col min="8702" max="8702" width="0.5703125" customWidth="1"/>
    <col min="8709" max="8709" width="17.42578125" customWidth="1"/>
    <col min="8710" max="8710" width="25.42578125" customWidth="1"/>
    <col min="8711" max="8711" width="19" customWidth="1"/>
    <col min="8712" max="8712" width="0.140625" customWidth="1"/>
    <col min="8713" max="8713" width="13.42578125" customWidth="1"/>
    <col min="8714" max="8714" width="18" customWidth="1"/>
    <col min="8957" max="8957" width="7" customWidth="1"/>
    <col min="8958" max="8958" width="0.5703125" customWidth="1"/>
    <col min="8965" max="8965" width="17.42578125" customWidth="1"/>
    <col min="8966" max="8966" width="25.42578125" customWidth="1"/>
    <col min="8967" max="8967" width="19" customWidth="1"/>
    <col min="8968" max="8968" width="0.140625" customWidth="1"/>
    <col min="8969" max="8969" width="13.42578125" customWidth="1"/>
    <col min="8970" max="8970" width="18" customWidth="1"/>
    <col min="9213" max="9213" width="7" customWidth="1"/>
    <col min="9214" max="9214" width="0.5703125" customWidth="1"/>
    <col min="9221" max="9221" width="17.42578125" customWidth="1"/>
    <col min="9222" max="9222" width="25.42578125" customWidth="1"/>
    <col min="9223" max="9223" width="19" customWidth="1"/>
    <col min="9224" max="9224" width="0.140625" customWidth="1"/>
    <col min="9225" max="9225" width="13.42578125" customWidth="1"/>
    <col min="9226" max="9226" width="18" customWidth="1"/>
    <col min="9469" max="9469" width="7" customWidth="1"/>
    <col min="9470" max="9470" width="0.5703125" customWidth="1"/>
    <col min="9477" max="9477" width="17.42578125" customWidth="1"/>
    <col min="9478" max="9478" width="25.42578125" customWidth="1"/>
    <col min="9479" max="9479" width="19" customWidth="1"/>
    <col min="9480" max="9480" width="0.140625" customWidth="1"/>
    <col min="9481" max="9481" width="13.42578125" customWidth="1"/>
    <col min="9482" max="9482" width="18" customWidth="1"/>
    <col min="9725" max="9725" width="7" customWidth="1"/>
    <col min="9726" max="9726" width="0.5703125" customWidth="1"/>
    <col min="9733" max="9733" width="17.42578125" customWidth="1"/>
    <col min="9734" max="9734" width="25.42578125" customWidth="1"/>
    <col min="9735" max="9735" width="19" customWidth="1"/>
    <col min="9736" max="9736" width="0.140625" customWidth="1"/>
    <col min="9737" max="9737" width="13.42578125" customWidth="1"/>
    <col min="9738" max="9738" width="18" customWidth="1"/>
    <col min="9981" max="9981" width="7" customWidth="1"/>
    <col min="9982" max="9982" width="0.5703125" customWidth="1"/>
    <col min="9989" max="9989" width="17.42578125" customWidth="1"/>
    <col min="9990" max="9990" width="25.42578125" customWidth="1"/>
    <col min="9991" max="9991" width="19" customWidth="1"/>
    <col min="9992" max="9992" width="0.140625" customWidth="1"/>
    <col min="9993" max="9993" width="13.42578125" customWidth="1"/>
    <col min="9994" max="9994" width="18" customWidth="1"/>
    <col min="10237" max="10237" width="7" customWidth="1"/>
    <col min="10238" max="10238" width="0.5703125" customWidth="1"/>
    <col min="10245" max="10245" width="17.42578125" customWidth="1"/>
    <col min="10246" max="10246" width="25.42578125" customWidth="1"/>
    <col min="10247" max="10247" width="19" customWidth="1"/>
    <col min="10248" max="10248" width="0.140625" customWidth="1"/>
    <col min="10249" max="10249" width="13.42578125" customWidth="1"/>
    <col min="10250" max="10250" width="18" customWidth="1"/>
    <col min="10493" max="10493" width="7" customWidth="1"/>
    <col min="10494" max="10494" width="0.5703125" customWidth="1"/>
    <col min="10501" max="10501" width="17.42578125" customWidth="1"/>
    <col min="10502" max="10502" width="25.42578125" customWidth="1"/>
    <col min="10503" max="10503" width="19" customWidth="1"/>
    <col min="10504" max="10504" width="0.140625" customWidth="1"/>
    <col min="10505" max="10505" width="13.42578125" customWidth="1"/>
    <col min="10506" max="10506" width="18" customWidth="1"/>
    <col min="10749" max="10749" width="7" customWidth="1"/>
    <col min="10750" max="10750" width="0.5703125" customWidth="1"/>
    <col min="10757" max="10757" width="17.42578125" customWidth="1"/>
    <col min="10758" max="10758" width="25.42578125" customWidth="1"/>
    <col min="10759" max="10759" width="19" customWidth="1"/>
    <col min="10760" max="10760" width="0.140625" customWidth="1"/>
    <col min="10761" max="10761" width="13.42578125" customWidth="1"/>
    <col min="10762" max="10762" width="18" customWidth="1"/>
    <col min="11005" max="11005" width="7" customWidth="1"/>
    <col min="11006" max="11006" width="0.5703125" customWidth="1"/>
    <col min="11013" max="11013" width="17.42578125" customWidth="1"/>
    <col min="11014" max="11014" width="25.42578125" customWidth="1"/>
    <col min="11015" max="11015" width="19" customWidth="1"/>
    <col min="11016" max="11016" width="0.140625" customWidth="1"/>
    <col min="11017" max="11017" width="13.42578125" customWidth="1"/>
    <col min="11018" max="11018" width="18" customWidth="1"/>
    <col min="11261" max="11261" width="7" customWidth="1"/>
    <col min="11262" max="11262" width="0.5703125" customWidth="1"/>
    <col min="11269" max="11269" width="17.42578125" customWidth="1"/>
    <col min="11270" max="11270" width="25.42578125" customWidth="1"/>
    <col min="11271" max="11271" width="19" customWidth="1"/>
    <col min="11272" max="11272" width="0.140625" customWidth="1"/>
    <col min="11273" max="11273" width="13.42578125" customWidth="1"/>
    <col min="11274" max="11274" width="18" customWidth="1"/>
    <col min="11517" max="11517" width="7" customWidth="1"/>
    <col min="11518" max="11518" width="0.5703125" customWidth="1"/>
    <col min="11525" max="11525" width="17.42578125" customWidth="1"/>
    <col min="11526" max="11526" width="25.42578125" customWidth="1"/>
    <col min="11527" max="11527" width="19" customWidth="1"/>
    <col min="11528" max="11528" width="0.140625" customWidth="1"/>
    <col min="11529" max="11529" width="13.42578125" customWidth="1"/>
    <col min="11530" max="11530" width="18" customWidth="1"/>
    <col min="11773" max="11773" width="7" customWidth="1"/>
    <col min="11774" max="11774" width="0.5703125" customWidth="1"/>
    <col min="11781" max="11781" width="17.42578125" customWidth="1"/>
    <col min="11782" max="11782" width="25.42578125" customWidth="1"/>
    <col min="11783" max="11783" width="19" customWidth="1"/>
    <col min="11784" max="11784" width="0.140625" customWidth="1"/>
    <col min="11785" max="11785" width="13.42578125" customWidth="1"/>
    <col min="11786" max="11786" width="18" customWidth="1"/>
    <col min="12029" max="12029" width="7" customWidth="1"/>
    <col min="12030" max="12030" width="0.5703125" customWidth="1"/>
    <col min="12037" max="12037" width="17.42578125" customWidth="1"/>
    <col min="12038" max="12038" width="25.42578125" customWidth="1"/>
    <col min="12039" max="12039" width="19" customWidth="1"/>
    <col min="12040" max="12040" width="0.140625" customWidth="1"/>
    <col min="12041" max="12041" width="13.42578125" customWidth="1"/>
    <col min="12042" max="12042" width="18" customWidth="1"/>
    <col min="12285" max="12285" width="7" customWidth="1"/>
    <col min="12286" max="12286" width="0.5703125" customWidth="1"/>
    <col min="12293" max="12293" width="17.42578125" customWidth="1"/>
    <col min="12294" max="12294" width="25.42578125" customWidth="1"/>
    <col min="12295" max="12295" width="19" customWidth="1"/>
    <col min="12296" max="12296" width="0.140625" customWidth="1"/>
    <col min="12297" max="12297" width="13.42578125" customWidth="1"/>
    <col min="12298" max="12298" width="18" customWidth="1"/>
    <col min="12541" max="12541" width="7" customWidth="1"/>
    <col min="12542" max="12542" width="0.5703125" customWidth="1"/>
    <col min="12549" max="12549" width="17.42578125" customWidth="1"/>
    <col min="12550" max="12550" width="25.42578125" customWidth="1"/>
    <col min="12551" max="12551" width="19" customWidth="1"/>
    <col min="12552" max="12552" width="0.140625" customWidth="1"/>
    <col min="12553" max="12553" width="13.42578125" customWidth="1"/>
    <col min="12554" max="12554" width="18" customWidth="1"/>
    <col min="12797" max="12797" width="7" customWidth="1"/>
    <col min="12798" max="12798" width="0.5703125" customWidth="1"/>
    <col min="12805" max="12805" width="17.42578125" customWidth="1"/>
    <col min="12806" max="12806" width="25.42578125" customWidth="1"/>
    <col min="12807" max="12807" width="19" customWidth="1"/>
    <col min="12808" max="12808" width="0.140625" customWidth="1"/>
    <col min="12809" max="12809" width="13.42578125" customWidth="1"/>
    <col min="12810" max="12810" width="18" customWidth="1"/>
    <col min="13053" max="13053" width="7" customWidth="1"/>
    <col min="13054" max="13054" width="0.5703125" customWidth="1"/>
    <col min="13061" max="13061" width="17.42578125" customWidth="1"/>
    <col min="13062" max="13062" width="25.42578125" customWidth="1"/>
    <col min="13063" max="13063" width="19" customWidth="1"/>
    <col min="13064" max="13064" width="0.140625" customWidth="1"/>
    <col min="13065" max="13065" width="13.42578125" customWidth="1"/>
    <col min="13066" max="13066" width="18" customWidth="1"/>
    <col min="13309" max="13309" width="7" customWidth="1"/>
    <col min="13310" max="13310" width="0.5703125" customWidth="1"/>
    <col min="13317" max="13317" width="17.42578125" customWidth="1"/>
    <col min="13318" max="13318" width="25.42578125" customWidth="1"/>
    <col min="13319" max="13319" width="19" customWidth="1"/>
    <col min="13320" max="13320" width="0.140625" customWidth="1"/>
    <col min="13321" max="13321" width="13.42578125" customWidth="1"/>
    <col min="13322" max="13322" width="18" customWidth="1"/>
    <col min="13565" max="13565" width="7" customWidth="1"/>
    <col min="13566" max="13566" width="0.5703125" customWidth="1"/>
    <col min="13573" max="13573" width="17.42578125" customWidth="1"/>
    <col min="13574" max="13574" width="25.42578125" customWidth="1"/>
    <col min="13575" max="13575" width="19" customWidth="1"/>
    <col min="13576" max="13576" width="0.140625" customWidth="1"/>
    <col min="13577" max="13577" width="13.42578125" customWidth="1"/>
    <col min="13578" max="13578" width="18" customWidth="1"/>
    <col min="13821" max="13821" width="7" customWidth="1"/>
    <col min="13822" max="13822" width="0.5703125" customWidth="1"/>
    <col min="13829" max="13829" width="17.42578125" customWidth="1"/>
    <col min="13830" max="13830" width="25.42578125" customWidth="1"/>
    <col min="13831" max="13831" width="19" customWidth="1"/>
    <col min="13832" max="13832" width="0.140625" customWidth="1"/>
    <col min="13833" max="13833" width="13.42578125" customWidth="1"/>
    <col min="13834" max="13834" width="18" customWidth="1"/>
    <col min="14077" max="14077" width="7" customWidth="1"/>
    <col min="14078" max="14078" width="0.5703125" customWidth="1"/>
    <col min="14085" max="14085" width="17.42578125" customWidth="1"/>
    <col min="14086" max="14086" width="25.42578125" customWidth="1"/>
    <col min="14087" max="14087" width="19" customWidth="1"/>
    <col min="14088" max="14088" width="0.140625" customWidth="1"/>
    <col min="14089" max="14089" width="13.42578125" customWidth="1"/>
    <col min="14090" max="14090" width="18" customWidth="1"/>
    <col min="14333" max="14333" width="7" customWidth="1"/>
    <col min="14334" max="14334" width="0.5703125" customWidth="1"/>
    <col min="14341" max="14341" width="17.42578125" customWidth="1"/>
    <col min="14342" max="14342" width="25.42578125" customWidth="1"/>
    <col min="14343" max="14343" width="19" customWidth="1"/>
    <col min="14344" max="14344" width="0.140625" customWidth="1"/>
    <col min="14345" max="14345" width="13.42578125" customWidth="1"/>
    <col min="14346" max="14346" width="18" customWidth="1"/>
    <col min="14589" max="14589" width="7" customWidth="1"/>
    <col min="14590" max="14590" width="0.5703125" customWidth="1"/>
    <col min="14597" max="14597" width="17.42578125" customWidth="1"/>
    <col min="14598" max="14598" width="25.42578125" customWidth="1"/>
    <col min="14599" max="14599" width="19" customWidth="1"/>
    <col min="14600" max="14600" width="0.140625" customWidth="1"/>
    <col min="14601" max="14601" width="13.42578125" customWidth="1"/>
    <col min="14602" max="14602" width="18" customWidth="1"/>
    <col min="14845" max="14845" width="7" customWidth="1"/>
    <col min="14846" max="14846" width="0.5703125" customWidth="1"/>
    <col min="14853" max="14853" width="17.42578125" customWidth="1"/>
    <col min="14854" max="14854" width="25.42578125" customWidth="1"/>
    <col min="14855" max="14855" width="19" customWidth="1"/>
    <col min="14856" max="14856" width="0.140625" customWidth="1"/>
    <col min="14857" max="14857" width="13.42578125" customWidth="1"/>
    <col min="14858" max="14858" width="18" customWidth="1"/>
    <col min="15101" max="15101" width="7" customWidth="1"/>
    <col min="15102" max="15102" width="0.5703125" customWidth="1"/>
    <col min="15109" max="15109" width="17.42578125" customWidth="1"/>
    <col min="15110" max="15110" width="25.42578125" customWidth="1"/>
    <col min="15111" max="15111" width="19" customWidth="1"/>
    <col min="15112" max="15112" width="0.140625" customWidth="1"/>
    <col min="15113" max="15113" width="13.42578125" customWidth="1"/>
    <col min="15114" max="15114" width="18" customWidth="1"/>
    <col min="15357" max="15357" width="7" customWidth="1"/>
    <col min="15358" max="15358" width="0.5703125" customWidth="1"/>
    <col min="15365" max="15365" width="17.42578125" customWidth="1"/>
    <col min="15366" max="15366" width="25.42578125" customWidth="1"/>
    <col min="15367" max="15367" width="19" customWidth="1"/>
    <col min="15368" max="15368" width="0.140625" customWidth="1"/>
    <col min="15369" max="15369" width="13.42578125" customWidth="1"/>
    <col min="15370" max="15370" width="18" customWidth="1"/>
    <col min="15613" max="15613" width="7" customWidth="1"/>
    <col min="15614" max="15614" width="0.5703125" customWidth="1"/>
    <col min="15621" max="15621" width="17.42578125" customWidth="1"/>
    <col min="15622" max="15622" width="25.42578125" customWidth="1"/>
    <col min="15623" max="15623" width="19" customWidth="1"/>
    <col min="15624" max="15624" width="0.140625" customWidth="1"/>
    <col min="15625" max="15625" width="13.42578125" customWidth="1"/>
    <col min="15626" max="15626" width="18" customWidth="1"/>
    <col min="15869" max="15869" width="7" customWidth="1"/>
    <col min="15870" max="15870" width="0.5703125" customWidth="1"/>
    <col min="15877" max="15877" width="17.42578125" customWidth="1"/>
    <col min="15878" max="15878" width="25.42578125" customWidth="1"/>
    <col min="15879" max="15879" width="19" customWidth="1"/>
    <col min="15880" max="15880" width="0.140625" customWidth="1"/>
    <col min="15881" max="15881" width="13.42578125" customWidth="1"/>
    <col min="15882" max="15882" width="18" customWidth="1"/>
    <col min="16125" max="16125" width="7" customWidth="1"/>
    <col min="16126" max="16126" width="0.5703125" customWidth="1"/>
    <col min="16133" max="16133" width="17.42578125" customWidth="1"/>
    <col min="16134" max="16134" width="25.42578125" customWidth="1"/>
    <col min="16135" max="16135" width="19" customWidth="1"/>
    <col min="16136" max="16136" width="0.140625" customWidth="1"/>
    <col min="16137" max="16137" width="13.42578125" customWidth="1"/>
    <col min="16138" max="16138" width="18" customWidth="1"/>
  </cols>
  <sheetData>
    <row r="1" spans="1:1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12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4"/>
      <c r="L2" s="1"/>
    </row>
    <row r="3" spans="1:12" ht="15.75" x14ac:dyDescent="0.25">
      <c r="A3" s="1"/>
      <c r="B3" s="3"/>
      <c r="C3" s="5"/>
      <c r="D3" s="5"/>
      <c r="E3" s="5"/>
      <c r="F3" s="5"/>
      <c r="G3" s="5"/>
      <c r="H3" s="5"/>
      <c r="I3" s="5"/>
      <c r="J3" s="5"/>
      <c r="K3" s="4"/>
      <c r="L3" s="1"/>
    </row>
    <row r="4" spans="1:12" ht="15.75" x14ac:dyDescent="0.25">
      <c r="A4" s="1"/>
      <c r="B4" s="3"/>
      <c r="C4" s="5"/>
      <c r="D4" s="5"/>
      <c r="E4" s="5"/>
      <c r="F4" s="5"/>
      <c r="G4" s="5"/>
      <c r="H4" s="5"/>
      <c r="I4" s="5"/>
      <c r="J4" s="5"/>
      <c r="K4" s="4"/>
    </row>
    <row r="5" spans="1:12" ht="15.75" x14ac:dyDescent="0.25">
      <c r="A5" s="1"/>
      <c r="B5" s="1"/>
      <c r="C5" s="6"/>
      <c r="D5" s="6"/>
      <c r="E5" s="6"/>
      <c r="F5" s="6"/>
      <c r="G5" s="6"/>
      <c r="H5" s="6"/>
      <c r="I5" s="6"/>
      <c r="J5" s="6"/>
      <c r="K5" s="2"/>
    </row>
    <row r="6" spans="1:12" ht="37.15" customHeight="1" x14ac:dyDescent="0.25">
      <c r="A6" s="1"/>
      <c r="B6" s="1"/>
      <c r="C6" s="6"/>
      <c r="D6" s="6"/>
      <c r="E6" s="6"/>
      <c r="F6" s="6"/>
      <c r="G6" s="6"/>
      <c r="H6" s="6"/>
      <c r="I6" s="6"/>
      <c r="J6" s="6"/>
      <c r="K6" s="2"/>
    </row>
    <row r="7" spans="1:12" ht="30" customHeight="1" x14ac:dyDescent="0.25">
      <c r="A7" s="1"/>
      <c r="B7" s="3"/>
      <c r="C7" s="301" t="s">
        <v>0</v>
      </c>
      <c r="D7" s="301"/>
      <c r="E7" s="301"/>
      <c r="F7" s="301"/>
      <c r="G7" s="301"/>
      <c r="H7" s="301"/>
      <c r="I7" s="301"/>
      <c r="J7" s="301"/>
      <c r="K7" s="301"/>
      <c r="L7" s="301"/>
    </row>
    <row r="8" spans="1:12" ht="20.25" x14ac:dyDescent="0.25">
      <c r="A8" s="1"/>
      <c r="B8" s="3"/>
      <c r="C8" s="302" t="s">
        <v>1</v>
      </c>
      <c r="D8" s="302"/>
      <c r="E8" s="302"/>
      <c r="F8" s="302"/>
      <c r="G8" s="302"/>
      <c r="H8" s="302"/>
      <c r="I8" s="302"/>
      <c r="J8" s="302"/>
      <c r="K8" s="302"/>
      <c r="L8" s="302"/>
    </row>
    <row r="9" spans="1:12" ht="20.25" x14ac:dyDescent="0.3">
      <c r="A9" s="1"/>
      <c r="B9" s="1"/>
      <c r="C9" s="303" t="s">
        <v>2</v>
      </c>
      <c r="D9" s="303"/>
      <c r="E9" s="303"/>
      <c r="F9" s="303"/>
      <c r="G9" s="303"/>
      <c r="H9" s="303"/>
      <c r="I9" s="303"/>
      <c r="J9" s="303"/>
      <c r="K9" s="303"/>
      <c r="L9" s="303"/>
    </row>
    <row r="10" spans="1:12" ht="18.75" x14ac:dyDescent="0.3">
      <c r="A10" s="1"/>
      <c r="B10" s="1"/>
      <c r="C10" s="1"/>
      <c r="D10" s="7" t="s">
        <v>3</v>
      </c>
      <c r="E10" s="304" t="s">
        <v>4</v>
      </c>
      <c r="F10" s="304"/>
      <c r="G10" s="304"/>
      <c r="H10" s="304"/>
      <c r="I10" s="305" t="s">
        <v>5</v>
      </c>
      <c r="J10" s="305"/>
      <c r="K10" s="8">
        <v>960731962</v>
      </c>
      <c r="L10" s="9"/>
    </row>
    <row r="11" spans="1:12" ht="18.75" x14ac:dyDescent="0.3">
      <c r="A11" s="1"/>
      <c r="B11" s="1"/>
      <c r="C11" s="1"/>
      <c r="D11" s="10" t="s">
        <v>6</v>
      </c>
      <c r="E11" s="306" t="s">
        <v>7</v>
      </c>
      <c r="F11" s="306"/>
      <c r="G11" s="306"/>
      <c r="H11" s="306"/>
      <c r="I11" s="307" t="s">
        <v>8</v>
      </c>
      <c r="J11" s="307"/>
      <c r="K11" s="11" t="s">
        <v>9</v>
      </c>
      <c r="L11" s="12"/>
    </row>
    <row r="12" spans="1:12" ht="15.75" x14ac:dyDescent="0.25">
      <c r="A12" s="1"/>
      <c r="B12" s="1"/>
      <c r="C12" s="1"/>
      <c r="D12" s="13"/>
      <c r="E12" s="14"/>
      <c r="F12" s="14"/>
      <c r="G12" s="14"/>
      <c r="H12" s="14"/>
      <c r="I12" s="15"/>
      <c r="J12" s="15"/>
      <c r="K12" s="16"/>
      <c r="L12" s="12"/>
    </row>
    <row r="13" spans="1:12" ht="16.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7" t="s">
        <v>10</v>
      </c>
      <c r="L13" s="1"/>
    </row>
    <row r="14" spans="1:12" ht="15.75" x14ac:dyDescent="0.25">
      <c r="A14" s="1"/>
      <c r="B14" s="1"/>
      <c r="C14" s="18"/>
      <c r="D14" s="19" t="s">
        <v>11</v>
      </c>
      <c r="E14" s="20"/>
      <c r="F14" s="19"/>
      <c r="G14" s="21">
        <v>45991</v>
      </c>
      <c r="H14" s="19"/>
      <c r="I14" s="308"/>
      <c r="J14" s="308"/>
      <c r="K14" s="22">
        <v>381.76</v>
      </c>
      <c r="L14" s="31">
        <f>+K14-34.48</f>
        <v>347.28</v>
      </c>
    </row>
    <row r="15" spans="1:12" ht="15.75" x14ac:dyDescent="0.25">
      <c r="A15" s="1"/>
      <c r="B15" s="1"/>
      <c r="C15" s="25"/>
      <c r="D15" s="23"/>
      <c r="E15" s="23"/>
      <c r="F15" s="23"/>
      <c r="G15" s="23"/>
      <c r="H15" s="23"/>
      <c r="I15" s="23"/>
      <c r="J15" s="23"/>
      <c r="K15" s="26"/>
      <c r="L15" s="23"/>
    </row>
    <row r="16" spans="1:12" ht="15.75" x14ac:dyDescent="0.25">
      <c r="A16" s="1"/>
      <c r="B16" s="1"/>
      <c r="C16" s="25"/>
      <c r="D16" s="27" t="s">
        <v>12</v>
      </c>
      <c r="E16" s="28" t="s">
        <v>13</v>
      </c>
      <c r="F16" s="28"/>
      <c r="G16" s="28"/>
      <c r="H16" s="28"/>
      <c r="I16" s="29"/>
      <c r="J16" s="26">
        <v>53077.94</v>
      </c>
      <c r="K16" s="30">
        <v>0</v>
      </c>
      <c r="L16" s="31"/>
    </row>
    <row r="17" spans="1:12" ht="15.75" x14ac:dyDescent="0.25">
      <c r="A17" s="1"/>
      <c r="B17" s="1"/>
      <c r="C17" s="25"/>
      <c r="D17" s="27"/>
      <c r="E17" s="28" t="s">
        <v>14</v>
      </c>
      <c r="F17" s="28"/>
      <c r="G17" s="28"/>
      <c r="H17" s="28"/>
      <c r="I17" s="23"/>
      <c r="J17" s="23"/>
      <c r="K17" s="26"/>
      <c r="L17" s="31"/>
    </row>
    <row r="18" spans="1:12" ht="15.75" x14ac:dyDescent="0.25">
      <c r="A18" s="1"/>
      <c r="B18" s="1"/>
      <c r="C18" s="25"/>
      <c r="D18" s="28" t="s">
        <v>15</v>
      </c>
      <c r="E18" s="28" t="s">
        <v>16</v>
      </c>
      <c r="F18" s="28"/>
      <c r="G18" s="28"/>
      <c r="H18" s="23"/>
      <c r="I18" s="32"/>
      <c r="J18" s="23"/>
      <c r="K18" s="26"/>
      <c r="L18" s="24"/>
    </row>
    <row r="19" spans="1:12" ht="15.75" x14ac:dyDescent="0.25">
      <c r="A19" s="1"/>
      <c r="B19" s="1"/>
      <c r="C19" s="25"/>
      <c r="D19" s="23"/>
      <c r="E19" s="23"/>
      <c r="F19" s="23"/>
      <c r="G19" s="23"/>
      <c r="H19" s="23"/>
      <c r="I19" s="33"/>
      <c r="J19" s="33"/>
      <c r="K19" s="26"/>
      <c r="L19" s="23"/>
    </row>
    <row r="20" spans="1:12" ht="15.75" x14ac:dyDescent="0.25">
      <c r="A20" s="1"/>
      <c r="B20" s="1"/>
      <c r="C20" s="25"/>
      <c r="D20" s="28" t="s">
        <v>17</v>
      </c>
      <c r="E20" s="28"/>
      <c r="F20" s="28"/>
      <c r="G20" s="28"/>
      <c r="H20" s="28"/>
      <c r="I20" s="34"/>
      <c r="J20" s="34"/>
      <c r="K20" s="35">
        <f>+K14+J16</f>
        <v>53459.700000000004</v>
      </c>
      <c r="L20" s="31"/>
    </row>
    <row r="21" spans="1:12" ht="15.75" x14ac:dyDescent="0.25">
      <c r="A21" s="1"/>
      <c r="B21" s="1"/>
      <c r="C21" s="25"/>
      <c r="D21" s="28"/>
      <c r="E21" s="28"/>
      <c r="F21" s="28"/>
      <c r="G21" s="28"/>
      <c r="H21" s="28"/>
      <c r="I21" s="23"/>
      <c r="J21" s="23"/>
      <c r="K21" s="36"/>
      <c r="L21" s="23"/>
    </row>
    <row r="22" spans="1:12" ht="15.75" x14ac:dyDescent="0.25">
      <c r="A22" s="1"/>
      <c r="B22" s="1"/>
      <c r="C22" s="25"/>
      <c r="D22" s="27" t="s">
        <v>18</v>
      </c>
      <c r="E22" s="27"/>
      <c r="F22" s="27"/>
      <c r="G22" s="27"/>
      <c r="H22" s="27"/>
      <c r="I22" s="23"/>
      <c r="J22" s="23"/>
      <c r="K22" s="26"/>
      <c r="L22" s="23"/>
    </row>
    <row r="23" spans="1:12" ht="15.75" x14ac:dyDescent="0.25">
      <c r="A23" s="1"/>
      <c r="B23" s="1"/>
      <c r="C23" s="25"/>
      <c r="D23" s="309" t="s">
        <v>19</v>
      </c>
      <c r="E23" s="309"/>
      <c r="F23" s="309"/>
      <c r="G23" s="309"/>
      <c r="H23" s="23"/>
      <c r="I23" s="37">
        <f>30091.87+22629.16</f>
        <v>52721.03</v>
      </c>
      <c r="J23" s="38"/>
      <c r="K23" s="39"/>
      <c r="L23" s="23"/>
    </row>
    <row r="24" spans="1:12" ht="15.75" x14ac:dyDescent="0.25">
      <c r="A24" s="1"/>
      <c r="B24" s="1"/>
      <c r="C24" s="25"/>
      <c r="D24" s="40" t="s">
        <v>20</v>
      </c>
      <c r="E24" s="40"/>
      <c r="F24" s="40"/>
      <c r="G24" s="40"/>
      <c r="H24" s="23"/>
      <c r="I24" s="41"/>
      <c r="J24" s="38"/>
      <c r="K24" s="42"/>
      <c r="L24" s="23"/>
    </row>
    <row r="25" spans="1:12" ht="15.75" x14ac:dyDescent="0.25">
      <c r="A25" s="1"/>
      <c r="B25" s="1"/>
      <c r="C25" s="25"/>
      <c r="D25" s="23" t="s">
        <v>21</v>
      </c>
      <c r="E25" s="23"/>
      <c r="F25" s="23"/>
      <c r="G25" s="23"/>
      <c r="H25" s="23"/>
      <c r="I25" s="69">
        <f>150+175</f>
        <v>325</v>
      </c>
      <c r="J25" s="38"/>
      <c r="K25" s="44"/>
      <c r="L25" s="23"/>
    </row>
    <row r="26" spans="1:12" ht="15.75" x14ac:dyDescent="0.25">
      <c r="A26" s="1"/>
      <c r="B26" s="1"/>
      <c r="C26" s="25"/>
      <c r="D26" s="23" t="s">
        <v>22</v>
      </c>
      <c r="E26" s="23"/>
      <c r="F26" s="23"/>
      <c r="G26" s="23"/>
      <c r="H26" s="23"/>
      <c r="I26" s="45">
        <f>34.48+45.14+33.94</f>
        <v>113.56</v>
      </c>
      <c r="J26" s="38"/>
      <c r="K26" s="47">
        <f>+I23+I24+I25+I26</f>
        <v>53159.59</v>
      </c>
      <c r="L26" s="23"/>
    </row>
    <row r="27" spans="1:12" ht="15.75" x14ac:dyDescent="0.25">
      <c r="A27" s="1"/>
      <c r="B27" s="1"/>
      <c r="C27" s="25"/>
      <c r="D27" s="23" t="s">
        <v>23</v>
      </c>
      <c r="E27" s="23"/>
      <c r="F27" s="23"/>
      <c r="G27" s="23"/>
      <c r="H27" s="23"/>
      <c r="I27" s="46"/>
      <c r="J27" s="38"/>
      <c r="K27" s="26"/>
      <c r="L27" s="23"/>
    </row>
    <row r="28" spans="1:12" ht="15.75" x14ac:dyDescent="0.25">
      <c r="A28" s="1"/>
      <c r="B28" s="1"/>
      <c r="C28" s="25"/>
      <c r="D28" s="28" t="s">
        <v>24</v>
      </c>
      <c r="E28" s="28"/>
      <c r="F28" s="28"/>
      <c r="G28" s="28"/>
      <c r="H28" s="28"/>
      <c r="I28" s="310"/>
      <c r="J28" s="311"/>
      <c r="K28" s="47">
        <f>+K20-K26</f>
        <v>300.11000000000786</v>
      </c>
      <c r="L28" s="31"/>
    </row>
    <row r="29" spans="1:12" ht="15.75" x14ac:dyDescent="0.25">
      <c r="A29" s="1"/>
      <c r="B29" s="1"/>
      <c r="C29" s="25"/>
      <c r="D29" s="38"/>
      <c r="E29" s="38"/>
      <c r="F29" s="38"/>
      <c r="G29" s="38"/>
      <c r="H29" s="38"/>
      <c r="I29" s="38"/>
      <c r="J29" s="38"/>
      <c r="K29" s="70"/>
      <c r="L29" s="23"/>
    </row>
    <row r="30" spans="1:12" ht="15.75" x14ac:dyDescent="0.25">
      <c r="A30" s="1"/>
      <c r="B30" s="1"/>
      <c r="C30" s="25"/>
      <c r="D30" s="23"/>
      <c r="E30" s="23"/>
      <c r="F30" s="23"/>
      <c r="G30" s="23"/>
      <c r="H30" s="23"/>
      <c r="I30" s="23"/>
      <c r="J30" s="23"/>
      <c r="K30" s="26"/>
      <c r="L30" s="23"/>
    </row>
    <row r="31" spans="1:12" ht="15.75" x14ac:dyDescent="0.25">
      <c r="A31" s="1"/>
      <c r="B31" s="1"/>
      <c r="C31" s="25"/>
      <c r="D31" s="28" t="s">
        <v>37</v>
      </c>
      <c r="E31" s="23"/>
      <c r="F31" s="23"/>
      <c r="G31" s="23"/>
      <c r="H31" s="23"/>
      <c r="I31" s="23"/>
      <c r="J31" s="23"/>
      <c r="K31" s="50">
        <v>300.11</v>
      </c>
      <c r="L31" s="23"/>
    </row>
    <row r="32" spans="1:12" ht="15.75" x14ac:dyDescent="0.25">
      <c r="A32" s="1"/>
      <c r="B32" s="1"/>
      <c r="C32" s="25"/>
      <c r="D32" s="27" t="s">
        <v>12</v>
      </c>
      <c r="E32" s="27"/>
      <c r="F32" s="27"/>
      <c r="G32" s="27"/>
      <c r="H32" s="27"/>
      <c r="I32" s="23"/>
      <c r="J32" s="23"/>
      <c r="K32" s="51"/>
      <c r="L32" s="23"/>
    </row>
    <row r="33" spans="1:12" ht="15.75" x14ac:dyDescent="0.25">
      <c r="A33" s="1"/>
      <c r="B33" s="1"/>
      <c r="C33" s="25"/>
      <c r="D33" s="23" t="s">
        <v>26</v>
      </c>
      <c r="E33" s="23"/>
      <c r="F33" s="23"/>
      <c r="G33" s="23"/>
      <c r="H33" s="23"/>
      <c r="I33" s="311"/>
      <c r="J33" s="311"/>
      <c r="K33" s="26"/>
      <c r="L33" s="23"/>
    </row>
    <row r="34" spans="1:12" ht="15.75" x14ac:dyDescent="0.25">
      <c r="A34" s="1"/>
      <c r="B34" s="1"/>
      <c r="C34" s="25"/>
      <c r="D34" s="28" t="s">
        <v>27</v>
      </c>
      <c r="E34" s="28"/>
      <c r="F34" s="28"/>
      <c r="G34" s="28"/>
      <c r="H34" s="28"/>
      <c r="I34" s="312"/>
      <c r="J34" s="312"/>
      <c r="K34" s="52"/>
      <c r="L34" s="23"/>
    </row>
    <row r="35" spans="1:12" ht="15.75" x14ac:dyDescent="0.25">
      <c r="A35" s="1"/>
      <c r="B35" s="1"/>
      <c r="C35" s="25"/>
      <c r="D35" s="27" t="s">
        <v>18</v>
      </c>
      <c r="E35" s="27"/>
      <c r="F35" s="27"/>
      <c r="G35" s="27"/>
      <c r="H35" s="27"/>
      <c r="I35" s="23"/>
      <c r="J35" s="23"/>
      <c r="K35" s="26"/>
      <c r="L35" s="23"/>
    </row>
    <row r="36" spans="1:12" ht="15.75" x14ac:dyDescent="0.25">
      <c r="A36" s="1"/>
      <c r="B36" s="1"/>
      <c r="C36" s="25"/>
      <c r="D36" s="27" t="s">
        <v>28</v>
      </c>
      <c r="E36" s="27"/>
      <c r="F36" s="27"/>
      <c r="G36" s="27"/>
      <c r="H36" s="27"/>
      <c r="I36" s="23"/>
      <c r="J36" s="23"/>
      <c r="K36" s="26"/>
      <c r="L36" s="23"/>
    </row>
    <row r="37" spans="1:12" ht="15.75" x14ac:dyDescent="0.25">
      <c r="A37" s="1"/>
      <c r="B37" s="1"/>
      <c r="C37" s="25"/>
      <c r="D37" s="23" t="s">
        <v>29</v>
      </c>
      <c r="E37" s="23"/>
      <c r="F37" s="23"/>
      <c r="G37" s="23"/>
      <c r="H37" s="23"/>
      <c r="I37" s="53"/>
      <c r="J37" s="54"/>
      <c r="K37" s="26"/>
      <c r="L37" s="23"/>
    </row>
    <row r="38" spans="1:12" ht="15.75" x14ac:dyDescent="0.25">
      <c r="A38" s="1"/>
      <c r="B38" s="1"/>
      <c r="C38" s="25"/>
      <c r="D38" s="23"/>
      <c r="E38" s="23"/>
      <c r="F38" s="23"/>
      <c r="G38" s="23"/>
      <c r="H38" s="23"/>
      <c r="I38" s="55"/>
      <c r="J38" s="55"/>
      <c r="K38" s="26"/>
      <c r="L38" s="23"/>
    </row>
    <row r="39" spans="1:12" ht="16.5" thickBot="1" x14ac:dyDescent="0.3">
      <c r="A39" s="1"/>
      <c r="B39" s="1"/>
      <c r="C39" s="56"/>
      <c r="D39" s="57" t="s">
        <v>30</v>
      </c>
      <c r="E39" s="57"/>
      <c r="F39" s="57"/>
      <c r="G39" s="57"/>
      <c r="H39" s="57"/>
      <c r="I39" s="58"/>
      <c r="J39" s="58"/>
      <c r="K39" s="59">
        <f>+K31-K34</f>
        <v>300.11</v>
      </c>
      <c r="L39" s="31"/>
    </row>
    <row r="40" spans="1:12" ht="15.75" x14ac:dyDescent="0.25">
      <c r="A40" s="1"/>
      <c r="B40" s="1"/>
      <c r="C40" s="1"/>
      <c r="D40" s="28"/>
      <c r="E40" s="28"/>
      <c r="F40" s="28"/>
      <c r="G40" s="28"/>
      <c r="H40" s="28"/>
      <c r="I40" s="23"/>
      <c r="J40" s="23"/>
      <c r="K40" s="60"/>
      <c r="L40" s="23"/>
    </row>
    <row r="41" spans="1:12" ht="15.75" x14ac:dyDescent="0.25">
      <c r="A41" s="1"/>
      <c r="B41" s="1"/>
      <c r="C41" s="1"/>
      <c r="D41" s="61"/>
      <c r="E41" s="61"/>
      <c r="F41" s="61"/>
      <c r="G41" s="61"/>
      <c r="H41" s="61"/>
      <c r="I41" s="1"/>
      <c r="J41" s="1"/>
      <c r="K41" s="62"/>
      <c r="L41" s="63"/>
    </row>
    <row r="42" spans="1:12" ht="15.75" x14ac:dyDescent="0.25">
      <c r="A42" s="1"/>
      <c r="B42" s="1"/>
      <c r="C42" s="1"/>
      <c r="D42" s="61"/>
      <c r="E42" s="61"/>
      <c r="F42" s="61"/>
      <c r="G42" s="61"/>
      <c r="H42" s="61"/>
      <c r="I42" s="1"/>
      <c r="J42" s="1"/>
      <c r="K42" s="64"/>
      <c r="L42" s="63"/>
    </row>
    <row r="43" spans="1:12" ht="15.75" x14ac:dyDescent="0.25">
      <c r="A43" s="64"/>
      <c r="B43" s="64"/>
      <c r="C43" s="1"/>
      <c r="D43" s="61"/>
      <c r="E43" s="61"/>
      <c r="F43" s="61"/>
      <c r="G43" s="61"/>
      <c r="H43" s="61"/>
      <c r="I43" s="1"/>
      <c r="J43" s="1"/>
      <c r="K43" s="64"/>
      <c r="L43" s="63"/>
    </row>
    <row r="44" spans="1:12" x14ac:dyDescent="0.25">
      <c r="A44" s="64"/>
      <c r="B44" s="64"/>
      <c r="C44" s="64"/>
      <c r="D44" s="299" t="s">
        <v>31</v>
      </c>
      <c r="E44" s="299"/>
      <c r="F44" s="65"/>
      <c r="G44" s="65"/>
      <c r="H44" s="65"/>
      <c r="I44" s="65"/>
      <c r="J44" s="300" t="s">
        <v>32</v>
      </c>
      <c r="K44" s="300"/>
      <c r="L44" s="66"/>
    </row>
    <row r="45" spans="1:12" x14ac:dyDescent="0.25">
      <c r="A45" s="12"/>
      <c r="B45" s="12"/>
      <c r="C45" s="12"/>
      <c r="D45" s="313" t="str">
        <f>'[1]Datos Generales'!C16</f>
        <v>Preparado por</v>
      </c>
      <c r="E45" s="313"/>
      <c r="F45" s="9"/>
      <c r="G45" s="9"/>
      <c r="H45" s="9"/>
      <c r="I45" s="9"/>
      <c r="J45" s="313" t="str">
        <f>'[1]Datos Generales'!D16</f>
        <v>Revisado por</v>
      </c>
      <c r="K45" s="313"/>
      <c r="L45" s="67"/>
    </row>
    <row r="46" spans="1:12" x14ac:dyDescent="0.25">
      <c r="A46" s="12"/>
      <c r="B46" s="12"/>
      <c r="C46" s="12"/>
      <c r="D46" s="68" t="s">
        <v>33</v>
      </c>
      <c r="E46" s="68"/>
      <c r="F46" s="9"/>
      <c r="G46" s="9"/>
      <c r="H46" s="9"/>
      <c r="I46" s="9"/>
      <c r="J46" s="68" t="s">
        <v>34</v>
      </c>
      <c r="K46" s="66"/>
      <c r="L46" s="66"/>
    </row>
    <row r="47" spans="1:12" x14ac:dyDescent="0.25">
      <c r="A47" s="12"/>
      <c r="B47" s="12"/>
      <c r="C47" s="12"/>
      <c r="D47" s="313" t="str">
        <f>'[1]Datos Generales'!C17</f>
        <v>Puesto que ocupa</v>
      </c>
      <c r="E47" s="313"/>
      <c r="F47" s="9"/>
      <c r="G47" s="9"/>
      <c r="H47" s="9"/>
      <c r="I47" s="9"/>
      <c r="J47" s="313" t="str">
        <f>'[1]Datos Generales'!D17</f>
        <v>Puesto que ocupa</v>
      </c>
      <c r="K47" s="313"/>
      <c r="L47" s="67"/>
    </row>
    <row r="48" spans="1:12" ht="15.75" x14ac:dyDescent="0.25">
      <c r="A48" s="1"/>
      <c r="B48" s="1"/>
      <c r="C48" s="1"/>
      <c r="D48" s="283">
        <v>46028</v>
      </c>
      <c r="E48" s="283"/>
      <c r="F48" s="61"/>
      <c r="G48" s="61"/>
      <c r="H48" s="61"/>
      <c r="I48" s="61"/>
      <c r="J48" s="284">
        <f>+D48</f>
        <v>46028</v>
      </c>
      <c r="K48" s="284"/>
      <c r="L48" s="284"/>
    </row>
    <row r="49" spans="1:12" ht="15.75" x14ac:dyDescent="0.25">
      <c r="A49" s="1"/>
      <c r="B49" s="1"/>
      <c r="C49" s="1"/>
      <c r="D49" s="313" t="s">
        <v>35</v>
      </c>
      <c r="E49" s="313"/>
      <c r="F49" s="61"/>
      <c r="G49" s="61"/>
      <c r="H49" s="61"/>
      <c r="I49" s="61"/>
      <c r="J49" s="314" t="s">
        <v>36</v>
      </c>
      <c r="K49" s="314"/>
      <c r="L49" s="314"/>
    </row>
  </sheetData>
  <protectedRanges>
    <protectedRange sqref="L44 D44" name="Rango1_2_1_1"/>
  </protectedRanges>
  <mergeCells count="22">
    <mergeCell ref="D49:E49"/>
    <mergeCell ref="J49:L49"/>
    <mergeCell ref="D45:E45"/>
    <mergeCell ref="J45:K45"/>
    <mergeCell ref="D47:E47"/>
    <mergeCell ref="J47:K47"/>
    <mergeCell ref="D48:E48"/>
    <mergeCell ref="J48:L48"/>
    <mergeCell ref="D44:E44"/>
    <mergeCell ref="J44:K44"/>
    <mergeCell ref="C7:L7"/>
    <mergeCell ref="C8:L8"/>
    <mergeCell ref="C9:L9"/>
    <mergeCell ref="E10:H10"/>
    <mergeCell ref="I10:J10"/>
    <mergeCell ref="E11:H11"/>
    <mergeCell ref="I11:J11"/>
    <mergeCell ref="I14:J14"/>
    <mergeCell ref="D23:G23"/>
    <mergeCell ref="I28:J28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AA88-6329-4F5E-BC3C-07A32AB9493C}">
  <dimension ref="B1:N64"/>
  <sheetViews>
    <sheetView topLeftCell="A52" workbookViewId="0">
      <selection activeCell="K34" sqref="K34"/>
    </sheetView>
  </sheetViews>
  <sheetFormatPr baseColWidth="10" defaultRowHeight="15" x14ac:dyDescent="0.25"/>
  <cols>
    <col min="1" max="1" width="8.5703125" customWidth="1"/>
    <col min="2" max="2" width="11.5703125" style="111"/>
    <col min="3" max="3" width="15.7109375" style="111" customWidth="1"/>
    <col min="4" max="4" width="30.5703125" style="111" customWidth="1"/>
    <col min="5" max="5" width="43.42578125" style="111" customWidth="1"/>
    <col min="6" max="6" width="18.85546875" style="111" customWidth="1"/>
    <col min="7" max="7" width="15.5703125" style="111" customWidth="1"/>
    <col min="8" max="8" width="19.140625" style="111" customWidth="1"/>
    <col min="11" max="11" width="13.85546875" bestFit="1" customWidth="1"/>
    <col min="12" max="13" width="13.140625" bestFit="1" customWidth="1"/>
  </cols>
  <sheetData>
    <row r="1" spans="2:12" x14ac:dyDescent="0.25">
      <c r="B1" s="76"/>
      <c r="C1" s="77"/>
      <c r="D1" s="76"/>
      <c r="E1" s="76"/>
      <c r="F1" s="76"/>
      <c r="G1" s="76"/>
      <c r="H1" s="76"/>
    </row>
    <row r="2" spans="2:12" x14ac:dyDescent="0.25">
      <c r="B2" s="76"/>
      <c r="C2" s="77"/>
      <c r="D2" s="76"/>
      <c r="E2" s="76"/>
      <c r="F2" s="76"/>
      <c r="G2" s="76"/>
      <c r="H2" s="76"/>
    </row>
    <row r="3" spans="2:12" x14ac:dyDescent="0.25">
      <c r="B3" s="76"/>
      <c r="C3" s="77"/>
      <c r="D3" s="76"/>
      <c r="E3" s="76"/>
      <c r="F3" s="76"/>
      <c r="G3" s="76"/>
      <c r="H3" s="76"/>
    </row>
    <row r="4" spans="2:12" x14ac:dyDescent="0.25">
      <c r="B4" s="76"/>
      <c r="C4" s="77"/>
      <c r="D4" s="76"/>
      <c r="E4" s="76"/>
      <c r="F4" s="76"/>
      <c r="G4" s="76"/>
      <c r="H4" s="76"/>
    </row>
    <row r="5" spans="2:12" x14ac:dyDescent="0.25">
      <c r="B5" s="76"/>
      <c r="C5" s="77"/>
      <c r="D5" s="76"/>
      <c r="E5" s="76"/>
      <c r="F5" s="76"/>
      <c r="G5" s="76"/>
      <c r="H5" s="76"/>
    </row>
    <row r="6" spans="2:12" x14ac:dyDescent="0.25">
      <c r="B6" s="76"/>
      <c r="C6" s="77"/>
      <c r="D6" s="317"/>
      <c r="E6" s="317"/>
      <c r="F6" s="317"/>
      <c r="G6" s="317"/>
      <c r="H6" s="317"/>
    </row>
    <row r="7" spans="2:12" x14ac:dyDescent="0.25">
      <c r="B7" s="76"/>
      <c r="C7" s="77"/>
      <c r="D7" s="78"/>
      <c r="E7" s="78"/>
      <c r="F7" s="78"/>
      <c r="G7" s="78"/>
      <c r="H7" s="78"/>
    </row>
    <row r="8" spans="2:12" x14ac:dyDescent="0.25">
      <c r="B8" s="317" t="s">
        <v>46</v>
      </c>
      <c r="C8" s="317"/>
      <c r="D8" s="317"/>
      <c r="E8" s="317"/>
      <c r="F8" s="317"/>
      <c r="G8" s="317"/>
      <c r="H8" s="317"/>
    </row>
    <row r="9" spans="2:12" x14ac:dyDescent="0.25">
      <c r="B9" s="317" t="s">
        <v>47</v>
      </c>
      <c r="C9" s="317"/>
      <c r="D9" s="317"/>
      <c r="E9" s="317"/>
      <c r="F9" s="317"/>
      <c r="G9" s="317"/>
      <c r="H9" s="317"/>
    </row>
    <row r="10" spans="2:12" ht="15.75" thickBot="1" x14ac:dyDescent="0.3">
      <c r="B10" s="318" t="s">
        <v>38</v>
      </c>
      <c r="C10" s="318"/>
      <c r="D10" s="318"/>
      <c r="E10" s="318"/>
      <c r="F10" s="318"/>
      <c r="G10" s="318"/>
      <c r="H10" s="317"/>
    </row>
    <row r="11" spans="2:12" ht="26.25" x14ac:dyDescent="0.25">
      <c r="B11" s="79" t="s">
        <v>39</v>
      </c>
      <c r="C11" s="80" t="s">
        <v>48</v>
      </c>
      <c r="D11" s="81" t="s">
        <v>40</v>
      </c>
      <c r="E11" s="81" t="s">
        <v>41</v>
      </c>
      <c r="F11" s="81" t="s">
        <v>42</v>
      </c>
      <c r="G11" s="82" t="s">
        <v>43</v>
      </c>
      <c r="H11" s="83" t="s">
        <v>44</v>
      </c>
    </row>
    <row r="12" spans="2:12" x14ac:dyDescent="0.25">
      <c r="B12" s="84"/>
      <c r="C12" s="84"/>
      <c r="D12" s="85"/>
      <c r="E12" s="86" t="s">
        <v>49</v>
      </c>
      <c r="F12" s="84"/>
      <c r="G12" s="84"/>
      <c r="H12" s="87">
        <v>5686256.4699999997</v>
      </c>
    </row>
    <row r="13" spans="2:12" ht="30" x14ac:dyDescent="0.25">
      <c r="B13" s="88">
        <v>45994</v>
      </c>
      <c r="C13" s="72" t="s">
        <v>50</v>
      </c>
      <c r="D13" s="89" t="s">
        <v>51</v>
      </c>
      <c r="E13" s="86" t="s">
        <v>52</v>
      </c>
      <c r="F13" s="71">
        <v>17700</v>
      </c>
      <c r="G13" s="90"/>
      <c r="H13" s="87">
        <f>H12+F13</f>
        <v>5703956.4699999997</v>
      </c>
      <c r="J13" s="30"/>
    </row>
    <row r="14" spans="2:12" ht="54" customHeight="1" x14ac:dyDescent="0.25">
      <c r="B14" s="91">
        <v>46002</v>
      </c>
      <c r="C14" s="72" t="s">
        <v>53</v>
      </c>
      <c r="D14" s="92" t="s">
        <v>54</v>
      </c>
      <c r="E14" s="93" t="s">
        <v>55</v>
      </c>
      <c r="F14" s="71">
        <v>63500</v>
      </c>
      <c r="G14" s="71"/>
      <c r="H14" s="87">
        <f t="shared" ref="H14:H17" si="0">H13+F14</f>
        <v>5767456.4699999997</v>
      </c>
    </row>
    <row r="15" spans="2:12" ht="45" customHeight="1" x14ac:dyDescent="0.25">
      <c r="B15" s="94">
        <v>46002</v>
      </c>
      <c r="C15" s="72" t="s">
        <v>56</v>
      </c>
      <c r="D15" s="92" t="s">
        <v>57</v>
      </c>
      <c r="E15" s="95" t="s">
        <v>58</v>
      </c>
      <c r="F15" s="71">
        <v>88500</v>
      </c>
      <c r="G15" s="96"/>
      <c r="H15" s="87">
        <f t="shared" si="0"/>
        <v>5855956.4699999997</v>
      </c>
    </row>
    <row r="16" spans="2:12" ht="57.6" customHeight="1" x14ac:dyDescent="0.25">
      <c r="B16" s="94">
        <v>46010</v>
      </c>
      <c r="C16" s="72" t="s">
        <v>59</v>
      </c>
      <c r="D16" s="97" t="s">
        <v>60</v>
      </c>
      <c r="E16" s="93" t="s">
        <v>61</v>
      </c>
      <c r="F16" s="71">
        <v>19250</v>
      </c>
      <c r="G16" s="96"/>
      <c r="H16" s="87">
        <f t="shared" si="0"/>
        <v>5875206.4699999997</v>
      </c>
      <c r="L16" s="98"/>
    </row>
    <row r="17" spans="2:14" ht="48" customHeight="1" x14ac:dyDescent="0.25">
      <c r="B17" s="94">
        <v>46010</v>
      </c>
      <c r="C17" s="72" t="s">
        <v>62</v>
      </c>
      <c r="D17" s="92" t="s">
        <v>63</v>
      </c>
      <c r="E17" s="92"/>
      <c r="F17" s="71">
        <v>8000</v>
      </c>
      <c r="G17" s="96"/>
      <c r="H17" s="87">
        <f t="shared" si="0"/>
        <v>5883206.4699999997</v>
      </c>
    </row>
    <row r="18" spans="2:14" ht="45" x14ac:dyDescent="0.25">
      <c r="B18" s="94" t="s">
        <v>64</v>
      </c>
      <c r="C18" s="99" t="s">
        <v>65</v>
      </c>
      <c r="D18" s="92" t="s">
        <v>66</v>
      </c>
      <c r="E18" s="89" t="s">
        <v>67</v>
      </c>
      <c r="F18" s="71"/>
      <c r="G18" s="71">
        <v>36696.25</v>
      </c>
      <c r="H18" s="87">
        <f>+H17+F18-G18</f>
        <v>5846510.2199999997</v>
      </c>
    </row>
    <row r="19" spans="2:14" ht="45" x14ac:dyDescent="0.25">
      <c r="B19" s="88" t="s">
        <v>68</v>
      </c>
      <c r="C19" s="100" t="s">
        <v>69</v>
      </c>
      <c r="D19" s="92" t="s">
        <v>70</v>
      </c>
      <c r="E19" s="89" t="s">
        <v>71</v>
      </c>
      <c r="F19" s="71"/>
      <c r="G19" s="71">
        <v>219601.92000000001</v>
      </c>
      <c r="H19" s="87">
        <f t="shared" ref="H19:H54" si="1">+H18+F19-G19</f>
        <v>5626908.2999999998</v>
      </c>
    </row>
    <row r="20" spans="2:14" ht="60" x14ac:dyDescent="0.25">
      <c r="B20" s="101">
        <v>45993</v>
      </c>
      <c r="C20" s="100" t="s">
        <v>72</v>
      </c>
      <c r="D20" s="92" t="s">
        <v>73</v>
      </c>
      <c r="E20" s="89" t="s">
        <v>74</v>
      </c>
      <c r="F20" s="71"/>
      <c r="G20" s="71">
        <v>129280.66</v>
      </c>
      <c r="H20" s="87">
        <f t="shared" si="1"/>
        <v>5497627.6399999997</v>
      </c>
    </row>
    <row r="21" spans="2:14" ht="75" x14ac:dyDescent="0.25">
      <c r="B21" s="101">
        <v>45993</v>
      </c>
      <c r="C21" s="100" t="s">
        <v>75</v>
      </c>
      <c r="D21" s="92" t="s">
        <v>76</v>
      </c>
      <c r="E21" s="89" t="s">
        <v>77</v>
      </c>
      <c r="F21" s="71"/>
      <c r="G21" s="71">
        <v>70150</v>
      </c>
      <c r="H21" s="87">
        <f t="shared" si="1"/>
        <v>5427477.6399999997</v>
      </c>
    </row>
    <row r="22" spans="2:14" ht="45" x14ac:dyDescent="0.25">
      <c r="B22" s="101">
        <v>45993</v>
      </c>
      <c r="C22" s="100" t="s">
        <v>78</v>
      </c>
      <c r="D22" s="92" t="s">
        <v>76</v>
      </c>
      <c r="E22" s="89" t="s">
        <v>79</v>
      </c>
      <c r="F22" s="71"/>
      <c r="G22" s="71">
        <v>18000</v>
      </c>
      <c r="H22" s="87">
        <f t="shared" si="1"/>
        <v>5409477.6399999997</v>
      </c>
      <c r="N22" t="s">
        <v>80</v>
      </c>
    </row>
    <row r="23" spans="2:14" ht="60" x14ac:dyDescent="0.25">
      <c r="B23" s="101">
        <v>45994</v>
      </c>
      <c r="C23" s="100" t="s">
        <v>81</v>
      </c>
      <c r="D23" s="92" t="s">
        <v>76</v>
      </c>
      <c r="E23" s="89" t="s">
        <v>82</v>
      </c>
      <c r="F23" s="71"/>
      <c r="G23" s="71">
        <v>43760</v>
      </c>
      <c r="H23" s="87">
        <f t="shared" si="1"/>
        <v>5365717.6399999997</v>
      </c>
    </row>
    <row r="24" spans="2:14" ht="60" x14ac:dyDescent="0.25">
      <c r="B24" s="101">
        <v>45995</v>
      </c>
      <c r="C24" s="100" t="s">
        <v>83</v>
      </c>
      <c r="D24" s="92" t="s">
        <v>84</v>
      </c>
      <c r="E24" s="89" t="s">
        <v>85</v>
      </c>
      <c r="F24" s="71"/>
      <c r="G24" s="71">
        <v>408280</v>
      </c>
      <c r="H24" s="87">
        <f t="shared" si="1"/>
        <v>4957437.6399999997</v>
      </c>
    </row>
    <row r="25" spans="2:14" ht="45" x14ac:dyDescent="0.25">
      <c r="B25" s="101">
        <v>45995</v>
      </c>
      <c r="C25" s="100" t="s">
        <v>86</v>
      </c>
      <c r="D25" s="92" t="s">
        <v>87</v>
      </c>
      <c r="E25" s="89" t="s">
        <v>88</v>
      </c>
      <c r="F25" s="90"/>
      <c r="G25" s="71">
        <v>18435.009999999998</v>
      </c>
      <c r="H25" s="87">
        <f t="shared" si="1"/>
        <v>4939002.63</v>
      </c>
    </row>
    <row r="26" spans="2:14" ht="45" x14ac:dyDescent="0.25">
      <c r="B26" s="101">
        <v>45995</v>
      </c>
      <c r="C26" s="100" t="s">
        <v>89</v>
      </c>
      <c r="D26" s="92" t="s">
        <v>90</v>
      </c>
      <c r="E26" s="89" t="s">
        <v>91</v>
      </c>
      <c r="F26" s="90"/>
      <c r="G26" s="71">
        <v>22656</v>
      </c>
      <c r="H26" s="87">
        <f t="shared" si="1"/>
        <v>4916346.63</v>
      </c>
    </row>
    <row r="27" spans="2:14" ht="45" x14ac:dyDescent="0.25">
      <c r="B27" s="101">
        <v>45995</v>
      </c>
      <c r="C27" s="100" t="s">
        <v>92</v>
      </c>
      <c r="D27" s="92" t="s">
        <v>93</v>
      </c>
      <c r="E27" s="89" t="s">
        <v>94</v>
      </c>
      <c r="F27" s="90"/>
      <c r="G27" s="71">
        <v>125000</v>
      </c>
      <c r="H27" s="87">
        <f t="shared" si="1"/>
        <v>4791346.63</v>
      </c>
    </row>
    <row r="28" spans="2:14" ht="60" x14ac:dyDescent="0.25">
      <c r="B28" s="101">
        <v>45996</v>
      </c>
      <c r="C28" s="100" t="s">
        <v>95</v>
      </c>
      <c r="D28" s="92" t="s">
        <v>96</v>
      </c>
      <c r="E28" s="89" t="s">
        <v>97</v>
      </c>
      <c r="F28" s="71"/>
      <c r="G28" s="71">
        <v>59944</v>
      </c>
      <c r="H28" s="87">
        <f t="shared" si="1"/>
        <v>4731402.63</v>
      </c>
    </row>
    <row r="29" spans="2:14" ht="45" x14ac:dyDescent="0.25">
      <c r="B29" s="101">
        <v>45996</v>
      </c>
      <c r="C29" s="100" t="s">
        <v>98</v>
      </c>
      <c r="D29" s="92" t="s">
        <v>99</v>
      </c>
      <c r="E29" s="89" t="s">
        <v>100</v>
      </c>
      <c r="F29" s="71"/>
      <c r="G29" s="71">
        <v>76304.7</v>
      </c>
      <c r="H29" s="87">
        <f t="shared" si="1"/>
        <v>4655097.93</v>
      </c>
      <c r="M29" s="30"/>
    </row>
    <row r="30" spans="2:14" ht="62.25" x14ac:dyDescent="0.4">
      <c r="B30" s="101">
        <v>45999</v>
      </c>
      <c r="C30" s="100" t="s">
        <v>101</v>
      </c>
      <c r="D30" s="92" t="s">
        <v>102</v>
      </c>
      <c r="E30" s="89" t="s">
        <v>103</v>
      </c>
      <c r="F30" s="71"/>
      <c r="G30" s="71">
        <v>41134.800000000003</v>
      </c>
      <c r="H30" s="87">
        <f t="shared" si="1"/>
        <v>4613963.13</v>
      </c>
      <c r="J30" t="s">
        <v>104</v>
      </c>
      <c r="M30" s="102"/>
    </row>
    <row r="31" spans="2:14" ht="60" x14ac:dyDescent="0.25">
      <c r="B31" s="101">
        <v>45999</v>
      </c>
      <c r="C31" s="100" t="s">
        <v>105</v>
      </c>
      <c r="D31" s="92" t="s">
        <v>106</v>
      </c>
      <c r="E31" s="89" t="s">
        <v>107</v>
      </c>
      <c r="F31" s="71"/>
      <c r="G31" s="71">
        <v>34772.239999999998</v>
      </c>
      <c r="H31" s="87">
        <f t="shared" si="1"/>
        <v>4579190.8899999997</v>
      </c>
      <c r="M31" s="103"/>
    </row>
    <row r="32" spans="2:14" ht="75" x14ac:dyDescent="0.25">
      <c r="B32" s="101">
        <v>46000</v>
      </c>
      <c r="C32" s="100" t="s">
        <v>108</v>
      </c>
      <c r="D32" s="92" t="s">
        <v>109</v>
      </c>
      <c r="E32" s="89" t="s">
        <v>110</v>
      </c>
      <c r="F32" s="71"/>
      <c r="G32" s="71">
        <v>615007.74</v>
      </c>
      <c r="H32" s="87">
        <f t="shared" si="1"/>
        <v>3964183.1499999994</v>
      </c>
      <c r="I32" t="s">
        <v>111</v>
      </c>
    </row>
    <row r="33" spans="2:13" ht="45" x14ac:dyDescent="0.25">
      <c r="B33" s="101">
        <v>46000</v>
      </c>
      <c r="C33" s="100" t="s">
        <v>112</v>
      </c>
      <c r="D33" s="92" t="s">
        <v>113</v>
      </c>
      <c r="E33" s="89" t="s">
        <v>114</v>
      </c>
      <c r="F33" s="71"/>
      <c r="G33" s="71">
        <v>17100</v>
      </c>
      <c r="H33" s="87">
        <f t="shared" si="1"/>
        <v>3947083.1499999994</v>
      </c>
      <c r="M33" s="103"/>
    </row>
    <row r="34" spans="2:13" ht="90" x14ac:dyDescent="0.25">
      <c r="B34" s="101">
        <v>46001</v>
      </c>
      <c r="C34" s="100" t="s">
        <v>115</v>
      </c>
      <c r="D34" s="92" t="s">
        <v>116</v>
      </c>
      <c r="E34" s="89" t="s">
        <v>117</v>
      </c>
      <c r="F34" s="71"/>
      <c r="G34" s="71">
        <v>40650.1</v>
      </c>
      <c r="H34" s="87">
        <f t="shared" si="1"/>
        <v>3906433.0499999993</v>
      </c>
      <c r="K34" s="30"/>
    </row>
    <row r="35" spans="2:13" ht="62.25" x14ac:dyDescent="0.4">
      <c r="B35" s="101">
        <v>46001</v>
      </c>
      <c r="C35" s="100" t="s">
        <v>118</v>
      </c>
      <c r="D35" s="92" t="s">
        <v>119</v>
      </c>
      <c r="E35" s="89" t="s">
        <v>120</v>
      </c>
      <c r="F35" s="71"/>
      <c r="G35" s="71">
        <v>126260</v>
      </c>
      <c r="H35" s="87">
        <f t="shared" si="1"/>
        <v>3780173.0499999993</v>
      </c>
      <c r="K35" s="102"/>
    </row>
    <row r="36" spans="2:13" ht="45" x14ac:dyDescent="0.25">
      <c r="B36" s="101">
        <v>46002</v>
      </c>
      <c r="C36" s="100" t="s">
        <v>121</v>
      </c>
      <c r="D36" s="92" t="s">
        <v>106</v>
      </c>
      <c r="E36" s="89" t="s">
        <v>122</v>
      </c>
      <c r="F36" s="71"/>
      <c r="G36" s="71">
        <v>24812.1</v>
      </c>
      <c r="H36" s="87">
        <f t="shared" si="1"/>
        <v>3755360.9499999993</v>
      </c>
      <c r="K36" s="103"/>
    </row>
    <row r="37" spans="2:13" ht="45" x14ac:dyDescent="0.25">
      <c r="B37" s="101">
        <v>46002</v>
      </c>
      <c r="C37" s="100" t="s">
        <v>123</v>
      </c>
      <c r="D37" s="92" t="s">
        <v>124</v>
      </c>
      <c r="E37" s="89" t="s">
        <v>125</v>
      </c>
      <c r="F37" s="71"/>
      <c r="G37" s="71">
        <v>30600</v>
      </c>
      <c r="H37" s="87">
        <f t="shared" si="1"/>
        <v>3724760.9499999993</v>
      </c>
      <c r="K37" s="104"/>
    </row>
    <row r="38" spans="2:13" ht="45" x14ac:dyDescent="0.25">
      <c r="B38" s="101">
        <v>46002</v>
      </c>
      <c r="C38" s="100" t="s">
        <v>126</v>
      </c>
      <c r="D38" s="92" t="s">
        <v>124</v>
      </c>
      <c r="E38" s="89" t="s">
        <v>127</v>
      </c>
      <c r="F38" s="71"/>
      <c r="G38" s="71">
        <v>17400</v>
      </c>
      <c r="H38" s="87">
        <f t="shared" si="1"/>
        <v>3707360.9499999993</v>
      </c>
      <c r="K38" s="103"/>
    </row>
    <row r="39" spans="2:13" ht="73.5" customHeight="1" x14ac:dyDescent="0.25">
      <c r="B39" s="101">
        <v>46006</v>
      </c>
      <c r="C39" s="100" t="s">
        <v>128</v>
      </c>
      <c r="D39" s="92" t="s">
        <v>129</v>
      </c>
      <c r="E39" s="89" t="s">
        <v>130</v>
      </c>
      <c r="F39" s="71"/>
      <c r="G39" s="71">
        <v>130000</v>
      </c>
      <c r="H39" s="87">
        <f t="shared" si="1"/>
        <v>3577360.9499999993</v>
      </c>
    </row>
    <row r="40" spans="2:13" ht="60" x14ac:dyDescent="0.25">
      <c r="B40" s="101">
        <v>46006</v>
      </c>
      <c r="C40" s="100" t="s">
        <v>131</v>
      </c>
      <c r="D40" s="92" t="s">
        <v>132</v>
      </c>
      <c r="E40" s="89" t="s">
        <v>133</v>
      </c>
      <c r="F40" s="71"/>
      <c r="G40" s="71">
        <v>8280</v>
      </c>
      <c r="H40" s="87">
        <f t="shared" si="1"/>
        <v>3569080.9499999993</v>
      </c>
    </row>
    <row r="41" spans="2:13" ht="75" x14ac:dyDescent="0.25">
      <c r="B41" s="101">
        <v>46007</v>
      </c>
      <c r="C41" s="100" t="s">
        <v>134</v>
      </c>
      <c r="D41" s="92" t="s">
        <v>135</v>
      </c>
      <c r="E41" s="89" t="s">
        <v>136</v>
      </c>
      <c r="F41" s="71"/>
      <c r="G41" s="71">
        <v>13335.99</v>
      </c>
      <c r="H41" s="87">
        <f t="shared" si="1"/>
        <v>3555744.959999999</v>
      </c>
    </row>
    <row r="42" spans="2:13" ht="72.75" customHeight="1" x14ac:dyDescent="0.25">
      <c r="B42" s="101">
        <v>46008</v>
      </c>
      <c r="C42" s="100" t="s">
        <v>137</v>
      </c>
      <c r="D42" s="92" t="s">
        <v>138</v>
      </c>
      <c r="E42" s="89" t="s">
        <v>139</v>
      </c>
      <c r="F42" s="71"/>
      <c r="G42" s="71">
        <v>279632.59999999998</v>
      </c>
      <c r="H42" s="87">
        <f t="shared" si="1"/>
        <v>3276112.3599999989</v>
      </c>
    </row>
    <row r="43" spans="2:13" ht="75" x14ac:dyDescent="0.25">
      <c r="B43" s="101">
        <v>46006</v>
      </c>
      <c r="C43" s="100" t="s">
        <v>140</v>
      </c>
      <c r="D43" s="92" t="s">
        <v>141</v>
      </c>
      <c r="E43" s="89" t="s">
        <v>142</v>
      </c>
      <c r="F43" s="71"/>
      <c r="G43" s="71">
        <v>39000</v>
      </c>
      <c r="H43" s="87">
        <f t="shared" si="1"/>
        <v>3237112.3599999989</v>
      </c>
    </row>
    <row r="44" spans="2:13" ht="54.75" customHeight="1" x14ac:dyDescent="0.25">
      <c r="B44" s="101">
        <v>46008</v>
      </c>
      <c r="C44" s="100" t="s">
        <v>143</v>
      </c>
      <c r="D44" s="92" t="s">
        <v>144</v>
      </c>
      <c r="E44" s="89" t="s">
        <v>145</v>
      </c>
      <c r="F44" s="71"/>
      <c r="G44" s="71">
        <v>46343.96</v>
      </c>
      <c r="H44" s="87">
        <f t="shared" si="1"/>
        <v>3190768.399999999</v>
      </c>
    </row>
    <row r="45" spans="2:13" ht="60" x14ac:dyDescent="0.25">
      <c r="B45" s="101">
        <v>46008</v>
      </c>
      <c r="C45" s="100" t="s">
        <v>146</v>
      </c>
      <c r="D45" s="92" t="s">
        <v>147</v>
      </c>
      <c r="E45" s="89" t="s">
        <v>148</v>
      </c>
      <c r="F45" s="71"/>
      <c r="G45" s="71">
        <v>371700</v>
      </c>
      <c r="H45" s="87">
        <f t="shared" si="1"/>
        <v>2819068.399999999</v>
      </c>
    </row>
    <row r="46" spans="2:13" ht="60" x14ac:dyDescent="0.25">
      <c r="B46" s="101">
        <v>45706</v>
      </c>
      <c r="C46" s="100" t="s">
        <v>149</v>
      </c>
      <c r="D46" s="92" t="s">
        <v>150</v>
      </c>
      <c r="E46" s="89" t="s">
        <v>151</v>
      </c>
      <c r="F46" s="71"/>
      <c r="G46" s="71">
        <v>107000</v>
      </c>
      <c r="H46" s="87">
        <f t="shared" si="1"/>
        <v>2712068.399999999</v>
      </c>
    </row>
    <row r="47" spans="2:13" ht="45" x14ac:dyDescent="0.25">
      <c r="B47" s="101" t="s">
        <v>152</v>
      </c>
      <c r="C47" s="100" t="s">
        <v>153</v>
      </c>
      <c r="D47" s="92" t="s">
        <v>154</v>
      </c>
      <c r="E47" s="89" t="s">
        <v>155</v>
      </c>
      <c r="F47" s="71"/>
      <c r="G47" s="71">
        <v>45200</v>
      </c>
      <c r="H47" s="87">
        <f t="shared" si="1"/>
        <v>2666868.399999999</v>
      </c>
    </row>
    <row r="48" spans="2:13" ht="45" x14ac:dyDescent="0.25">
      <c r="B48" s="101">
        <v>46009</v>
      </c>
      <c r="C48" s="100" t="s">
        <v>156</v>
      </c>
      <c r="D48" s="92" t="s">
        <v>157</v>
      </c>
      <c r="E48" s="89" t="s">
        <v>158</v>
      </c>
      <c r="F48" s="71"/>
      <c r="G48" s="71">
        <v>150000</v>
      </c>
      <c r="H48" s="87">
        <f t="shared" si="1"/>
        <v>2516868.399999999</v>
      </c>
    </row>
    <row r="49" spans="2:8" ht="45" x14ac:dyDescent="0.25">
      <c r="B49" s="101">
        <v>46009</v>
      </c>
      <c r="C49" s="100" t="s">
        <v>159</v>
      </c>
      <c r="D49" s="92" t="s">
        <v>160</v>
      </c>
      <c r="E49" s="89" t="s">
        <v>161</v>
      </c>
      <c r="F49" s="71"/>
      <c r="G49" s="71">
        <v>782000.01</v>
      </c>
      <c r="H49" s="87">
        <f t="shared" si="1"/>
        <v>1734868.389999999</v>
      </c>
    </row>
    <row r="50" spans="2:8" ht="45" x14ac:dyDescent="0.25">
      <c r="B50" s="101">
        <v>46009</v>
      </c>
      <c r="C50" s="100" t="s">
        <v>162</v>
      </c>
      <c r="D50" s="92" t="s">
        <v>132</v>
      </c>
      <c r="E50" s="89" t="s">
        <v>163</v>
      </c>
      <c r="F50" s="71"/>
      <c r="G50" s="71">
        <v>7620</v>
      </c>
      <c r="H50" s="87">
        <f t="shared" si="1"/>
        <v>1727248.389999999</v>
      </c>
    </row>
    <row r="51" spans="2:8" ht="45" x14ac:dyDescent="0.25">
      <c r="B51" s="101">
        <v>46009</v>
      </c>
      <c r="C51" s="100" t="s">
        <v>164</v>
      </c>
      <c r="D51" s="92" t="s">
        <v>165</v>
      </c>
      <c r="E51" s="89" t="s">
        <v>166</v>
      </c>
      <c r="F51" s="71"/>
      <c r="G51" s="71">
        <v>269630</v>
      </c>
      <c r="H51" s="87">
        <f t="shared" si="1"/>
        <v>1457618.389999999</v>
      </c>
    </row>
    <row r="52" spans="2:8" ht="45" x14ac:dyDescent="0.25">
      <c r="B52" s="101">
        <v>46010</v>
      </c>
      <c r="C52" s="100" t="s">
        <v>167</v>
      </c>
      <c r="D52" s="92" t="s">
        <v>168</v>
      </c>
      <c r="E52" s="89" t="s">
        <v>169</v>
      </c>
      <c r="F52" s="71"/>
      <c r="G52" s="71">
        <v>149897.06</v>
      </c>
      <c r="H52" s="87">
        <f t="shared" si="1"/>
        <v>1307721.3299999989</v>
      </c>
    </row>
    <row r="53" spans="2:8" ht="60" x14ac:dyDescent="0.25">
      <c r="B53" s="101">
        <v>46010</v>
      </c>
      <c r="C53" s="100" t="s">
        <v>170</v>
      </c>
      <c r="D53" s="92" t="s">
        <v>171</v>
      </c>
      <c r="E53" s="89" t="s">
        <v>172</v>
      </c>
      <c r="F53" s="71"/>
      <c r="G53" s="71">
        <v>261960</v>
      </c>
      <c r="H53" s="87">
        <f t="shared" si="1"/>
        <v>1045761.3299999989</v>
      </c>
    </row>
    <row r="54" spans="2:8" ht="45" x14ac:dyDescent="0.25">
      <c r="B54" s="101">
        <v>46010</v>
      </c>
      <c r="C54" s="100" t="s">
        <v>173</v>
      </c>
      <c r="D54" s="92" t="s">
        <v>174</v>
      </c>
      <c r="E54" s="89" t="s">
        <v>175</v>
      </c>
      <c r="F54" s="71"/>
      <c r="G54" s="71">
        <v>42050</v>
      </c>
      <c r="H54" s="87">
        <f t="shared" si="1"/>
        <v>1003711.3299999989</v>
      </c>
    </row>
    <row r="55" spans="2:8" x14ac:dyDescent="0.25">
      <c r="B55" s="88"/>
      <c r="C55" s="72"/>
      <c r="D55" s="89"/>
      <c r="E55" s="86" t="s">
        <v>176</v>
      </c>
      <c r="F55" s="87">
        <f>SUM(F13:F54)</f>
        <v>196950</v>
      </c>
      <c r="G55" s="87">
        <f>SUM(G18:G54)</f>
        <v>4879495.1399999997</v>
      </c>
      <c r="H55" s="87">
        <v>1003711.3299999989</v>
      </c>
    </row>
    <row r="56" spans="2:8" x14ac:dyDescent="0.25">
      <c r="B56" s="105"/>
      <c r="C56"/>
      <c r="D56" s="73"/>
      <c r="E56" s="106"/>
      <c r="F56" s="107"/>
      <c r="G56" s="186"/>
      <c r="H56" s="107"/>
    </row>
    <row r="57" spans="2:8" x14ac:dyDescent="0.25">
      <c r="B57" s="105"/>
      <c r="C57"/>
      <c r="D57" s="73"/>
      <c r="E57" s="106"/>
      <c r="F57" s="107"/>
      <c r="G57" s="107"/>
      <c r="H57" s="107"/>
    </row>
    <row r="58" spans="2:8" x14ac:dyDescent="0.25">
      <c r="B58" s="105"/>
      <c r="C58"/>
      <c r="D58" s="73"/>
      <c r="E58" s="106"/>
      <c r="F58" s="107"/>
      <c r="G58" s="107"/>
      <c r="H58" s="107"/>
    </row>
    <row r="62" spans="2:8" x14ac:dyDescent="0.25">
      <c r="B62" s="319" t="s">
        <v>45</v>
      </c>
      <c r="C62" s="319"/>
      <c r="D62" s="74"/>
      <c r="E62" s="108" t="s">
        <v>177</v>
      </c>
      <c r="F62" s="109"/>
      <c r="G62" s="319" t="s">
        <v>178</v>
      </c>
      <c r="H62" s="319"/>
    </row>
    <row r="63" spans="2:8" x14ac:dyDescent="0.25">
      <c r="B63" s="315" t="s">
        <v>179</v>
      </c>
      <c r="C63" s="315"/>
      <c r="D63" s="74"/>
      <c r="E63" s="110" t="s">
        <v>180</v>
      </c>
      <c r="F63" s="109"/>
      <c r="G63" s="316" t="s">
        <v>181</v>
      </c>
      <c r="H63" s="316"/>
    </row>
    <row r="64" spans="2:8" x14ac:dyDescent="0.25">
      <c r="B64"/>
      <c r="C64"/>
      <c r="D64"/>
      <c r="E64" s="109"/>
    </row>
  </sheetData>
  <mergeCells count="8">
    <mergeCell ref="B63:C63"/>
    <mergeCell ref="G63:H63"/>
    <mergeCell ref="D6:H6"/>
    <mergeCell ref="B8:H8"/>
    <mergeCell ref="B9:H9"/>
    <mergeCell ref="B10:H10"/>
    <mergeCell ref="B62:C62"/>
    <mergeCell ref="G62:H62"/>
  </mergeCells>
  <pageMargins left="0.11811023622047245" right="0.11811023622047245" top="0.15748031496062992" bottom="0.35433070866141736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9AC7-BF39-4817-8253-23D1E43B1EF5}">
  <dimension ref="A1:I472"/>
  <sheetViews>
    <sheetView tabSelected="1" topLeftCell="D46" workbookViewId="0">
      <selection activeCell="J54" sqref="J54"/>
    </sheetView>
  </sheetViews>
  <sheetFormatPr baseColWidth="10" defaultRowHeight="15" x14ac:dyDescent="0.25"/>
  <cols>
    <col min="1" max="1" width="12.5703125" style="185" customWidth="1"/>
    <col min="2" max="2" width="20.140625" style="187" customWidth="1"/>
    <col min="3" max="3" width="20.85546875" customWidth="1"/>
    <col min="4" max="4" width="29.7109375" customWidth="1"/>
    <col min="5" max="5" width="46" style="210" customWidth="1"/>
    <col min="6" max="6" width="13.140625" style="185" customWidth="1"/>
    <col min="7" max="7" width="17.140625" style="189" customWidth="1"/>
    <col min="8" max="8" width="15" style="224" customWidth="1"/>
  </cols>
  <sheetData>
    <row r="1" spans="1:8" x14ac:dyDescent="0.25">
      <c r="A1" s="316"/>
      <c r="B1" s="316"/>
      <c r="C1" s="316"/>
      <c r="D1" s="316"/>
      <c r="E1" s="316"/>
      <c r="F1" s="316"/>
      <c r="G1" s="316"/>
      <c r="H1" s="316"/>
    </row>
    <row r="2" spans="1:8" x14ac:dyDescent="0.25">
      <c r="A2" s="316"/>
      <c r="B2" s="316"/>
      <c r="C2" s="316"/>
      <c r="D2" s="316"/>
      <c r="E2" s="316"/>
      <c r="F2" s="316"/>
      <c r="G2" s="316"/>
      <c r="H2" s="316"/>
    </row>
    <row r="3" spans="1:8" x14ac:dyDescent="0.25">
      <c r="C3" s="185"/>
      <c r="E3" s="188"/>
      <c r="H3" s="189"/>
    </row>
    <row r="4" spans="1:8" x14ac:dyDescent="0.25">
      <c r="C4" s="185"/>
      <c r="E4" s="188"/>
      <c r="H4" s="189"/>
    </row>
    <row r="5" spans="1:8" x14ac:dyDescent="0.25">
      <c r="C5" s="185"/>
      <c r="E5" s="188"/>
      <c r="H5" s="189"/>
    </row>
    <row r="6" spans="1:8" x14ac:dyDescent="0.25">
      <c r="C6" s="185"/>
      <c r="E6" s="188"/>
      <c r="H6" s="189"/>
    </row>
    <row r="7" spans="1:8" x14ac:dyDescent="0.25">
      <c r="C7" s="185"/>
      <c r="E7" s="188"/>
      <c r="H7" s="189"/>
    </row>
    <row r="8" spans="1:8" x14ac:dyDescent="0.25">
      <c r="A8" s="315" t="s">
        <v>220</v>
      </c>
      <c r="B8" s="315"/>
      <c r="C8" s="315"/>
      <c r="D8" s="315"/>
      <c r="E8" s="315"/>
      <c r="F8" s="315"/>
      <c r="G8" s="315"/>
      <c r="H8" s="315"/>
    </row>
    <row r="9" spans="1:8" x14ac:dyDescent="0.25">
      <c r="A9" s="323" t="s">
        <v>221</v>
      </c>
      <c r="B9" s="323"/>
      <c r="C9" s="323"/>
      <c r="D9" s="323"/>
      <c r="E9" s="323"/>
      <c r="F9" s="323"/>
      <c r="G9" s="323"/>
      <c r="H9" s="323"/>
    </row>
    <row r="10" spans="1:8" x14ac:dyDescent="0.25">
      <c r="A10" s="324" t="s">
        <v>38</v>
      </c>
      <c r="B10" s="324"/>
      <c r="C10" s="324"/>
      <c r="D10" s="324"/>
      <c r="E10" s="324"/>
      <c r="F10" s="324"/>
      <c r="G10" s="324"/>
      <c r="H10" s="315"/>
    </row>
    <row r="11" spans="1:8" ht="30" x14ac:dyDescent="0.25">
      <c r="A11" s="190" t="s">
        <v>222</v>
      </c>
      <c r="B11" s="190" t="s">
        <v>223</v>
      </c>
      <c r="C11" s="190" t="s">
        <v>224</v>
      </c>
      <c r="D11" s="191" t="s">
        <v>225</v>
      </c>
      <c r="E11" s="190" t="s">
        <v>226</v>
      </c>
      <c r="F11" s="192" t="s">
        <v>227</v>
      </c>
      <c r="G11" s="192" t="s">
        <v>228</v>
      </c>
      <c r="H11" s="192" t="s">
        <v>229</v>
      </c>
    </row>
    <row r="12" spans="1:8" ht="42.75" x14ac:dyDescent="0.25">
      <c r="A12" s="193">
        <v>45992</v>
      </c>
      <c r="B12" s="194">
        <v>401007479</v>
      </c>
      <c r="C12" s="194" t="s">
        <v>230</v>
      </c>
      <c r="D12" s="195" t="s">
        <v>231</v>
      </c>
      <c r="E12" s="196" t="s">
        <v>232</v>
      </c>
      <c r="F12" s="194" t="s">
        <v>233</v>
      </c>
      <c r="G12" s="197">
        <v>3520</v>
      </c>
      <c r="H12" s="193">
        <v>46013</v>
      </c>
    </row>
    <row r="13" spans="1:8" s="198" customFormat="1" ht="42.75" x14ac:dyDescent="0.25">
      <c r="A13" s="193">
        <v>45992</v>
      </c>
      <c r="B13" s="194">
        <v>401007479</v>
      </c>
      <c r="C13" s="194" t="s">
        <v>234</v>
      </c>
      <c r="D13" s="195" t="s">
        <v>231</v>
      </c>
      <c r="E13" s="196" t="s">
        <v>235</v>
      </c>
      <c r="F13" s="194" t="s">
        <v>233</v>
      </c>
      <c r="G13" s="197">
        <v>3520</v>
      </c>
      <c r="H13" s="193">
        <v>46013</v>
      </c>
    </row>
    <row r="14" spans="1:8" ht="42.75" x14ac:dyDescent="0.25">
      <c r="A14" s="193">
        <v>45992</v>
      </c>
      <c r="B14" s="194">
        <v>401007479</v>
      </c>
      <c r="C14" s="194" t="s">
        <v>236</v>
      </c>
      <c r="D14" s="195" t="s">
        <v>231</v>
      </c>
      <c r="E14" s="196" t="s">
        <v>237</v>
      </c>
      <c r="F14" s="194" t="s">
        <v>233</v>
      </c>
      <c r="G14" s="197">
        <v>3138</v>
      </c>
      <c r="H14" s="193">
        <v>46013</v>
      </c>
    </row>
    <row r="15" spans="1:8" ht="42.75" x14ac:dyDescent="0.25">
      <c r="A15" s="193">
        <v>45992</v>
      </c>
      <c r="B15" s="194">
        <v>401007479</v>
      </c>
      <c r="C15" s="194" t="s">
        <v>238</v>
      </c>
      <c r="D15" s="195" t="s">
        <v>231</v>
      </c>
      <c r="E15" s="196" t="s">
        <v>239</v>
      </c>
      <c r="F15" s="194" t="s">
        <v>233</v>
      </c>
      <c r="G15" s="197">
        <v>3716</v>
      </c>
      <c r="H15" s="193">
        <v>46013</v>
      </c>
    </row>
    <row r="16" spans="1:8" ht="42.75" x14ac:dyDescent="0.25">
      <c r="A16" s="193">
        <v>45992</v>
      </c>
      <c r="B16" s="194">
        <v>402002364</v>
      </c>
      <c r="C16" s="194" t="s">
        <v>240</v>
      </c>
      <c r="D16" s="195" t="s">
        <v>241</v>
      </c>
      <c r="E16" s="196" t="s">
        <v>242</v>
      </c>
      <c r="F16" s="194" t="s">
        <v>233</v>
      </c>
      <c r="G16" s="197">
        <v>2500</v>
      </c>
      <c r="H16" s="193">
        <v>46001</v>
      </c>
    </row>
    <row r="17" spans="1:9" ht="42.75" x14ac:dyDescent="0.25">
      <c r="A17" s="193">
        <v>45996</v>
      </c>
      <c r="B17" s="194">
        <v>406000109</v>
      </c>
      <c r="C17" s="194" t="s">
        <v>243</v>
      </c>
      <c r="D17" s="195" t="s">
        <v>244</v>
      </c>
      <c r="E17" s="196" t="s">
        <v>245</v>
      </c>
      <c r="F17" s="194" t="s">
        <v>233</v>
      </c>
      <c r="G17" s="197">
        <v>2000</v>
      </c>
      <c r="H17" s="193">
        <v>46011</v>
      </c>
      <c r="I17" s="73"/>
    </row>
    <row r="18" spans="1:9" ht="42.75" x14ac:dyDescent="0.25">
      <c r="A18" s="193">
        <v>45992</v>
      </c>
      <c r="B18" s="194">
        <v>401007452</v>
      </c>
      <c r="C18" s="194" t="s">
        <v>246</v>
      </c>
      <c r="D18" s="195" t="s">
        <v>247</v>
      </c>
      <c r="E18" s="196" t="s">
        <v>248</v>
      </c>
      <c r="F18" s="194" t="s">
        <v>233</v>
      </c>
      <c r="G18" s="197">
        <v>300</v>
      </c>
      <c r="H18" s="193">
        <v>46022</v>
      </c>
    </row>
    <row r="19" spans="1:9" ht="42.75" x14ac:dyDescent="0.25">
      <c r="A19" s="193">
        <v>45992</v>
      </c>
      <c r="B19" s="194">
        <v>401037272</v>
      </c>
      <c r="C19" s="194" t="s">
        <v>249</v>
      </c>
      <c r="D19" s="195" t="s">
        <v>250</v>
      </c>
      <c r="E19" s="196" t="s">
        <v>251</v>
      </c>
      <c r="F19" s="194" t="s">
        <v>252</v>
      </c>
      <c r="G19" s="197">
        <v>95936.4</v>
      </c>
      <c r="H19" s="193">
        <v>46012</v>
      </c>
    </row>
    <row r="20" spans="1:9" s="198" customFormat="1" ht="51.6" customHeight="1" x14ac:dyDescent="0.25">
      <c r="A20" s="193">
        <v>45992</v>
      </c>
      <c r="B20" s="194">
        <v>401037272</v>
      </c>
      <c r="C20" s="194" t="s">
        <v>253</v>
      </c>
      <c r="D20" s="195" t="s">
        <v>250</v>
      </c>
      <c r="E20" s="196" t="s">
        <v>254</v>
      </c>
      <c r="F20" s="194" t="s">
        <v>252</v>
      </c>
      <c r="G20" s="197">
        <v>31550.400000000001</v>
      </c>
      <c r="H20" s="193">
        <v>46012</v>
      </c>
    </row>
    <row r="21" spans="1:9" ht="42.75" x14ac:dyDescent="0.25">
      <c r="A21" s="193">
        <v>45992</v>
      </c>
      <c r="B21" s="194">
        <v>401037272</v>
      </c>
      <c r="C21" s="194" t="s">
        <v>255</v>
      </c>
      <c r="D21" s="195" t="s">
        <v>250</v>
      </c>
      <c r="E21" s="196" t="s">
        <v>256</v>
      </c>
      <c r="F21" s="194" t="s">
        <v>252</v>
      </c>
      <c r="G21" s="197">
        <v>35410.6</v>
      </c>
      <c r="H21" s="193">
        <v>46012</v>
      </c>
    </row>
    <row r="22" spans="1:9" ht="42.75" x14ac:dyDescent="0.25">
      <c r="A22" s="193">
        <v>45992</v>
      </c>
      <c r="B22" s="194">
        <v>401037272</v>
      </c>
      <c r="C22" s="194" t="s">
        <v>257</v>
      </c>
      <c r="D22" s="195" t="s">
        <v>250</v>
      </c>
      <c r="E22" s="196" t="s">
        <v>258</v>
      </c>
      <c r="F22" s="194" t="s">
        <v>252</v>
      </c>
      <c r="G22" s="197">
        <v>23100</v>
      </c>
      <c r="H22" s="193">
        <v>46012</v>
      </c>
    </row>
    <row r="23" spans="1:9" ht="42.75" x14ac:dyDescent="0.25">
      <c r="A23" s="193">
        <v>45992</v>
      </c>
      <c r="B23" s="194">
        <v>401037272</v>
      </c>
      <c r="C23" s="194" t="s">
        <v>259</v>
      </c>
      <c r="D23" s="195" t="s">
        <v>250</v>
      </c>
      <c r="E23" s="196" t="s">
        <v>260</v>
      </c>
      <c r="F23" s="194" t="s">
        <v>252</v>
      </c>
      <c r="G23" s="197">
        <v>80413.2</v>
      </c>
      <c r="H23" s="193">
        <v>46012</v>
      </c>
    </row>
    <row r="24" spans="1:9" ht="42.75" x14ac:dyDescent="0.25">
      <c r="A24" s="193">
        <v>45992</v>
      </c>
      <c r="B24" s="194">
        <v>401037272</v>
      </c>
      <c r="C24" s="194" t="s">
        <v>261</v>
      </c>
      <c r="D24" s="195" t="s">
        <v>250</v>
      </c>
      <c r="E24" s="196" t="s">
        <v>262</v>
      </c>
      <c r="F24" s="194" t="s">
        <v>252</v>
      </c>
      <c r="G24" s="197">
        <v>13212</v>
      </c>
      <c r="H24" s="193" t="s">
        <v>263</v>
      </c>
    </row>
    <row r="25" spans="1:9" s="198" customFormat="1" ht="42.75" x14ac:dyDescent="0.25">
      <c r="A25" s="193">
        <v>45997</v>
      </c>
      <c r="B25" s="194">
        <v>405051711</v>
      </c>
      <c r="C25" s="194" t="s">
        <v>264</v>
      </c>
      <c r="D25" s="195" t="s">
        <v>265</v>
      </c>
      <c r="E25" s="196" t="s">
        <v>266</v>
      </c>
      <c r="F25" s="194" t="s">
        <v>252</v>
      </c>
      <c r="G25" s="197">
        <v>2859</v>
      </c>
      <c r="H25" s="193">
        <v>46012</v>
      </c>
    </row>
    <row r="26" spans="1:9" ht="42.75" x14ac:dyDescent="0.25">
      <c r="A26" s="193">
        <v>45996</v>
      </c>
      <c r="B26" s="194">
        <v>402006238</v>
      </c>
      <c r="C26" s="194" t="s">
        <v>267</v>
      </c>
      <c r="D26" s="195" t="s">
        <v>268</v>
      </c>
      <c r="E26" s="196" t="s">
        <v>269</v>
      </c>
      <c r="F26" s="194" t="s">
        <v>252</v>
      </c>
      <c r="G26" s="197">
        <v>10162</v>
      </c>
      <c r="H26" s="193">
        <v>46011</v>
      </c>
    </row>
    <row r="27" spans="1:9" ht="42.75" x14ac:dyDescent="0.25">
      <c r="A27" s="193">
        <v>45992</v>
      </c>
      <c r="B27" s="194">
        <v>101855681</v>
      </c>
      <c r="C27" s="194" t="s">
        <v>270</v>
      </c>
      <c r="D27" s="199" t="s">
        <v>271</v>
      </c>
      <c r="E27" s="196" t="s">
        <v>272</v>
      </c>
      <c r="F27" s="194" t="s">
        <v>273</v>
      </c>
      <c r="G27" s="197">
        <v>46306.26</v>
      </c>
      <c r="H27" s="193">
        <v>46022</v>
      </c>
    </row>
    <row r="28" spans="1:9" ht="42.75" x14ac:dyDescent="0.25">
      <c r="A28" s="193">
        <v>45992</v>
      </c>
      <c r="B28" s="194">
        <v>40224632923</v>
      </c>
      <c r="C28" s="194" t="s">
        <v>274</v>
      </c>
      <c r="D28" s="199" t="s">
        <v>275</v>
      </c>
      <c r="E28" s="196" t="s">
        <v>276</v>
      </c>
      <c r="F28" s="194" t="s">
        <v>277</v>
      </c>
      <c r="G28" s="197">
        <v>123900</v>
      </c>
      <c r="H28" s="193">
        <v>46022</v>
      </c>
    </row>
    <row r="29" spans="1:9" ht="42.75" x14ac:dyDescent="0.25">
      <c r="A29" s="193">
        <v>46022</v>
      </c>
      <c r="B29" s="194">
        <v>131211224</v>
      </c>
      <c r="C29" s="194" t="s">
        <v>500</v>
      </c>
      <c r="D29" s="199" t="s">
        <v>278</v>
      </c>
      <c r="E29" s="196" t="s">
        <v>279</v>
      </c>
      <c r="F29" s="194" t="s">
        <v>280</v>
      </c>
      <c r="G29" s="197">
        <v>125000</v>
      </c>
      <c r="H29" s="193">
        <v>46052</v>
      </c>
    </row>
    <row r="30" spans="1:9" s="198" customFormat="1" ht="42.75" x14ac:dyDescent="0.25">
      <c r="A30" s="193">
        <v>46018</v>
      </c>
      <c r="B30" s="194">
        <v>101001577</v>
      </c>
      <c r="C30" s="194" t="s">
        <v>281</v>
      </c>
      <c r="D30" s="195" t="s">
        <v>282</v>
      </c>
      <c r="E30" s="196" t="s">
        <v>283</v>
      </c>
      <c r="F30" s="194" t="s">
        <v>284</v>
      </c>
      <c r="G30" s="200">
        <v>125710.35</v>
      </c>
      <c r="H30" s="193">
        <v>46049</v>
      </c>
    </row>
    <row r="31" spans="1:9" ht="28.5" x14ac:dyDescent="0.25">
      <c r="A31" s="193">
        <v>46010</v>
      </c>
      <c r="B31" s="194">
        <v>101001577</v>
      </c>
      <c r="C31" s="194" t="s">
        <v>285</v>
      </c>
      <c r="D31" s="195" t="s">
        <v>282</v>
      </c>
      <c r="E31" s="196" t="s">
        <v>286</v>
      </c>
      <c r="F31" s="194" t="s">
        <v>284</v>
      </c>
      <c r="G31" s="197">
        <v>234189.29</v>
      </c>
      <c r="H31" s="193">
        <v>46040</v>
      </c>
    </row>
    <row r="32" spans="1:9" s="198" customFormat="1" ht="42.75" x14ac:dyDescent="0.25">
      <c r="A32" s="193">
        <v>45998</v>
      </c>
      <c r="B32" s="194">
        <v>101001577</v>
      </c>
      <c r="C32" s="194" t="s">
        <v>287</v>
      </c>
      <c r="D32" s="195" t="s">
        <v>282</v>
      </c>
      <c r="E32" s="196" t="s">
        <v>288</v>
      </c>
      <c r="F32" s="194" t="s">
        <v>284</v>
      </c>
      <c r="G32" s="200">
        <v>3318.25</v>
      </c>
      <c r="H32" s="193">
        <v>46028</v>
      </c>
    </row>
    <row r="33" spans="1:9" ht="34.15" customHeight="1" x14ac:dyDescent="0.25">
      <c r="A33" s="193">
        <v>46016</v>
      </c>
      <c r="B33" s="194">
        <v>101001577</v>
      </c>
      <c r="C33" s="194" t="s">
        <v>289</v>
      </c>
      <c r="D33" s="195" t="s">
        <v>282</v>
      </c>
      <c r="E33" s="196" t="s">
        <v>290</v>
      </c>
      <c r="F33" s="194" t="s">
        <v>284</v>
      </c>
      <c r="G33" s="200">
        <v>2931.5</v>
      </c>
      <c r="H33" s="193">
        <v>46046</v>
      </c>
    </row>
    <row r="34" spans="1:9" ht="42.75" x14ac:dyDescent="0.25">
      <c r="A34" s="193">
        <v>46018</v>
      </c>
      <c r="B34" s="194">
        <v>101001577</v>
      </c>
      <c r="C34" s="194" t="s">
        <v>291</v>
      </c>
      <c r="D34" s="201" t="s">
        <v>282</v>
      </c>
      <c r="E34" s="196" t="s">
        <v>292</v>
      </c>
      <c r="F34" s="194" t="s">
        <v>284</v>
      </c>
      <c r="G34" s="200">
        <v>16899.98</v>
      </c>
      <c r="H34" s="193">
        <v>46018</v>
      </c>
    </row>
    <row r="35" spans="1:9" s="198" customFormat="1" ht="42.75" x14ac:dyDescent="0.25">
      <c r="A35" s="193">
        <v>46018</v>
      </c>
      <c r="B35" s="194">
        <v>101001577</v>
      </c>
      <c r="C35" s="194" t="s">
        <v>293</v>
      </c>
      <c r="D35" s="195" t="s">
        <v>282</v>
      </c>
      <c r="E35" s="196" t="s">
        <v>294</v>
      </c>
      <c r="F35" s="194" t="s">
        <v>284</v>
      </c>
      <c r="G35" s="197">
        <v>18289.7</v>
      </c>
      <c r="H35" s="193">
        <v>46018</v>
      </c>
    </row>
    <row r="36" spans="1:9" s="198" customFormat="1" ht="42.75" x14ac:dyDescent="0.25">
      <c r="A36" s="193">
        <v>46018</v>
      </c>
      <c r="B36" s="194">
        <v>101001577</v>
      </c>
      <c r="C36" s="194" t="s">
        <v>295</v>
      </c>
      <c r="D36" s="195" t="s">
        <v>282</v>
      </c>
      <c r="E36" s="196" t="s">
        <v>296</v>
      </c>
      <c r="F36" s="194" t="s">
        <v>284</v>
      </c>
      <c r="G36" s="197">
        <v>626.54</v>
      </c>
      <c r="H36" s="193">
        <v>46049</v>
      </c>
    </row>
    <row r="37" spans="1:9" ht="42.75" x14ac:dyDescent="0.25">
      <c r="A37" s="193">
        <v>46001</v>
      </c>
      <c r="B37" s="194">
        <v>101001577</v>
      </c>
      <c r="C37" s="194" t="s">
        <v>297</v>
      </c>
      <c r="D37" s="195" t="s">
        <v>282</v>
      </c>
      <c r="E37" s="196" t="s">
        <v>298</v>
      </c>
      <c r="F37" s="194" t="s">
        <v>284</v>
      </c>
      <c r="G37" s="197">
        <v>1395</v>
      </c>
      <c r="H37" s="193">
        <v>46182</v>
      </c>
    </row>
    <row r="38" spans="1:9" ht="42.75" x14ac:dyDescent="0.25">
      <c r="A38" s="193">
        <v>46022</v>
      </c>
      <c r="B38" s="202" t="s">
        <v>299</v>
      </c>
      <c r="C38" s="194" t="s">
        <v>300</v>
      </c>
      <c r="D38" s="203" t="s">
        <v>301</v>
      </c>
      <c r="E38" s="196" t="s">
        <v>302</v>
      </c>
      <c r="F38" s="194" t="s">
        <v>284</v>
      </c>
      <c r="G38" s="197">
        <v>13141.08</v>
      </c>
      <c r="H38" s="193">
        <v>45997</v>
      </c>
      <c r="I38" s="103"/>
    </row>
    <row r="39" spans="1:9" ht="42.75" x14ac:dyDescent="0.25">
      <c r="A39" s="193">
        <v>45992</v>
      </c>
      <c r="B39" s="202" t="s">
        <v>299</v>
      </c>
      <c r="C39" s="194" t="s">
        <v>303</v>
      </c>
      <c r="D39" s="203" t="s">
        <v>301</v>
      </c>
      <c r="E39" s="196" t="s">
        <v>304</v>
      </c>
      <c r="F39" s="194" t="s">
        <v>284</v>
      </c>
      <c r="G39" s="197">
        <v>6499.78</v>
      </c>
      <c r="H39" s="193">
        <v>46022</v>
      </c>
    </row>
    <row r="40" spans="1:9" ht="42.75" x14ac:dyDescent="0.25">
      <c r="A40" s="193">
        <v>45992</v>
      </c>
      <c r="B40" s="202" t="s">
        <v>299</v>
      </c>
      <c r="C40" s="194" t="s">
        <v>305</v>
      </c>
      <c r="D40" s="203" t="s">
        <v>301</v>
      </c>
      <c r="E40" s="196" t="s">
        <v>306</v>
      </c>
      <c r="F40" s="194" t="s">
        <v>284</v>
      </c>
      <c r="G40" s="204">
        <v>8846.08</v>
      </c>
      <c r="H40" s="193">
        <v>46022</v>
      </c>
    </row>
    <row r="41" spans="1:9" ht="42.75" x14ac:dyDescent="0.25">
      <c r="A41" s="193">
        <v>45992</v>
      </c>
      <c r="B41" s="202" t="s">
        <v>299</v>
      </c>
      <c r="C41" s="194" t="s">
        <v>307</v>
      </c>
      <c r="D41" s="203" t="s">
        <v>301</v>
      </c>
      <c r="E41" s="196" t="s">
        <v>308</v>
      </c>
      <c r="F41" s="194" t="s">
        <v>284</v>
      </c>
      <c r="G41" s="197">
        <v>2884.66</v>
      </c>
      <c r="H41" s="193">
        <v>46022</v>
      </c>
    </row>
    <row r="42" spans="1:9" ht="43.9" customHeight="1" x14ac:dyDescent="0.25">
      <c r="A42" s="193">
        <v>46021</v>
      </c>
      <c r="B42" s="202" t="s">
        <v>309</v>
      </c>
      <c r="C42" s="194" t="s">
        <v>310</v>
      </c>
      <c r="D42" s="203" t="s">
        <v>311</v>
      </c>
      <c r="E42" s="196" t="s">
        <v>312</v>
      </c>
      <c r="F42" s="194" t="s">
        <v>313</v>
      </c>
      <c r="G42" s="197">
        <v>422979.75</v>
      </c>
      <c r="H42" s="193">
        <v>46052</v>
      </c>
    </row>
    <row r="43" spans="1:9" ht="45.6" customHeight="1" x14ac:dyDescent="0.25">
      <c r="A43" s="193">
        <v>46021</v>
      </c>
      <c r="B43" s="202" t="s">
        <v>309</v>
      </c>
      <c r="C43" s="194" t="s">
        <v>314</v>
      </c>
      <c r="D43" s="203" t="s">
        <v>311</v>
      </c>
      <c r="E43" s="196" t="s">
        <v>315</v>
      </c>
      <c r="F43" s="194" t="s">
        <v>284</v>
      </c>
      <c r="G43" s="197">
        <v>51648.160000000003</v>
      </c>
      <c r="H43" s="193">
        <v>46052</v>
      </c>
    </row>
    <row r="44" spans="1:9" ht="42.75" x14ac:dyDescent="0.25">
      <c r="A44" s="193">
        <v>46021</v>
      </c>
      <c r="B44" s="202" t="s">
        <v>309</v>
      </c>
      <c r="C44" s="194" t="s">
        <v>316</v>
      </c>
      <c r="D44" s="203" t="s">
        <v>311</v>
      </c>
      <c r="E44" s="196" t="s">
        <v>317</v>
      </c>
      <c r="F44" s="194" t="s">
        <v>313</v>
      </c>
      <c r="G44" s="197">
        <v>330946.58</v>
      </c>
      <c r="H44" s="193">
        <v>46052</v>
      </c>
    </row>
    <row r="45" spans="1:9" ht="31.9" customHeight="1" x14ac:dyDescent="0.25">
      <c r="A45" s="193">
        <v>46021</v>
      </c>
      <c r="B45" s="202" t="s">
        <v>309</v>
      </c>
      <c r="C45" s="194" t="s">
        <v>318</v>
      </c>
      <c r="D45" s="203" t="s">
        <v>311</v>
      </c>
      <c r="E45" s="196" t="s">
        <v>319</v>
      </c>
      <c r="F45" s="194" t="s">
        <v>313</v>
      </c>
      <c r="G45" s="197">
        <v>94550.52</v>
      </c>
      <c r="H45" s="193">
        <v>46052</v>
      </c>
    </row>
    <row r="46" spans="1:9" s="198" customFormat="1" ht="42.75" x14ac:dyDescent="0.25">
      <c r="A46" s="193">
        <v>46009</v>
      </c>
      <c r="B46" s="202" t="s">
        <v>320</v>
      </c>
      <c r="C46" s="194" t="s">
        <v>321</v>
      </c>
      <c r="D46" s="203" t="s">
        <v>322</v>
      </c>
      <c r="E46" s="196" t="s">
        <v>323</v>
      </c>
      <c r="F46" s="194" t="s">
        <v>313</v>
      </c>
      <c r="G46" s="197">
        <v>69954.259999999995</v>
      </c>
      <c r="H46" s="193">
        <v>46049</v>
      </c>
    </row>
    <row r="47" spans="1:9" s="198" customFormat="1" ht="42.75" x14ac:dyDescent="0.25">
      <c r="A47" s="193">
        <v>46011</v>
      </c>
      <c r="B47" s="202" t="s">
        <v>320</v>
      </c>
      <c r="C47" s="194" t="s">
        <v>324</v>
      </c>
      <c r="D47" s="203" t="s">
        <v>322</v>
      </c>
      <c r="E47" s="196" t="s">
        <v>325</v>
      </c>
      <c r="F47" s="194" t="s">
        <v>284</v>
      </c>
      <c r="G47" s="197">
        <v>1696301.13</v>
      </c>
      <c r="H47" s="193">
        <v>46041</v>
      </c>
    </row>
    <row r="48" spans="1:9" ht="57" x14ac:dyDescent="0.25">
      <c r="A48" s="205">
        <v>45992</v>
      </c>
      <c r="B48" s="202" t="s">
        <v>326</v>
      </c>
      <c r="C48" s="194" t="s">
        <v>327</v>
      </c>
      <c r="D48" s="203" t="s">
        <v>328</v>
      </c>
      <c r="E48" s="196" t="s">
        <v>329</v>
      </c>
      <c r="F48" s="194" t="s">
        <v>330</v>
      </c>
      <c r="G48" s="197">
        <v>419448.09</v>
      </c>
      <c r="H48" s="193">
        <v>46022</v>
      </c>
    </row>
    <row r="49" spans="1:9" ht="57" x14ac:dyDescent="0.25">
      <c r="A49" s="205">
        <v>45980</v>
      </c>
      <c r="B49" s="202" t="s">
        <v>331</v>
      </c>
      <c r="C49" s="194" t="s">
        <v>332</v>
      </c>
      <c r="D49" s="195" t="s">
        <v>333</v>
      </c>
      <c r="E49" s="196" t="s">
        <v>334</v>
      </c>
      <c r="F49" s="194" t="s">
        <v>330</v>
      </c>
      <c r="G49" s="197">
        <v>63525.23</v>
      </c>
      <c r="H49" s="193">
        <v>46022</v>
      </c>
    </row>
    <row r="50" spans="1:9" x14ac:dyDescent="0.25">
      <c r="A50" s="325" t="s">
        <v>335</v>
      </c>
      <c r="B50" s="326"/>
      <c r="C50" s="326"/>
      <c r="D50" s="326"/>
      <c r="E50" s="326"/>
      <c r="F50" s="326"/>
      <c r="G50" s="206">
        <f>SUM(G12:G49)</f>
        <v>4190629.7899999996</v>
      </c>
      <c r="H50" s="207"/>
    </row>
    <row r="51" spans="1:9" x14ac:dyDescent="0.25">
      <c r="A51" s="208"/>
      <c r="B51" s="208"/>
      <c r="C51" s="208"/>
      <c r="D51" s="208"/>
      <c r="E51" s="208"/>
      <c r="F51" s="208"/>
      <c r="G51" s="209"/>
      <c r="H51" s="209"/>
    </row>
    <row r="52" spans="1:9" x14ac:dyDescent="0.25">
      <c r="A52" s="208"/>
      <c r="B52" s="208"/>
      <c r="C52" s="208"/>
      <c r="D52" s="208"/>
      <c r="E52" s="208"/>
      <c r="F52" s="208"/>
      <c r="G52" s="209"/>
      <c r="H52" s="209"/>
    </row>
    <row r="53" spans="1:9" x14ac:dyDescent="0.25">
      <c r="A53" s="208"/>
      <c r="B53" s="208"/>
      <c r="C53" s="208"/>
      <c r="D53" s="208"/>
      <c r="E53" s="208"/>
      <c r="F53" s="208"/>
      <c r="G53" s="209"/>
      <c r="H53" s="209"/>
    </row>
    <row r="54" spans="1:9" x14ac:dyDescent="0.25">
      <c r="G54" s="211"/>
      <c r="H54" s="189"/>
    </row>
    <row r="55" spans="1:9" x14ac:dyDescent="0.25">
      <c r="G55" s="212"/>
      <c r="H55" s="189"/>
    </row>
    <row r="56" spans="1:9" ht="15.75" x14ac:dyDescent="0.25">
      <c r="A56" s="321"/>
      <c r="B56" s="321"/>
      <c r="C56" s="321"/>
      <c r="D56" s="213"/>
      <c r="G56" s="214"/>
      <c r="H56" s="215"/>
    </row>
    <row r="57" spans="1:9" ht="15.75" x14ac:dyDescent="0.25">
      <c r="A57" s="320" t="s">
        <v>336</v>
      </c>
      <c r="B57" s="320"/>
      <c r="C57" s="320"/>
      <c r="F57" s="321" t="s">
        <v>337</v>
      </c>
      <c r="G57" s="321"/>
      <c r="H57" s="321"/>
    </row>
    <row r="58" spans="1:9" x14ac:dyDescent="0.25">
      <c r="A58" s="216"/>
      <c r="B58" s="185" t="s">
        <v>338</v>
      </c>
      <c r="F58" t="s">
        <v>339</v>
      </c>
      <c r="G58" s="74"/>
      <c r="H58" s="217"/>
    </row>
    <row r="59" spans="1:9" x14ac:dyDescent="0.25">
      <c r="A59" s="216"/>
      <c r="B59" s="185"/>
      <c r="F59"/>
      <c r="G59" s="74"/>
      <c r="H59" s="217"/>
    </row>
    <row r="60" spans="1:9" x14ac:dyDescent="0.25">
      <c r="A60" s="216"/>
      <c r="B60" s="185"/>
      <c r="F60"/>
      <c r="G60" s="74"/>
      <c r="H60" s="217"/>
    </row>
    <row r="61" spans="1:9" ht="15.75" x14ac:dyDescent="0.25">
      <c r="A61" s="218"/>
      <c r="B61" s="218"/>
      <c r="D61" s="321" t="s">
        <v>340</v>
      </c>
      <c r="E61" s="321"/>
      <c r="H61" s="189"/>
    </row>
    <row r="62" spans="1:9" x14ac:dyDescent="0.25">
      <c r="D62" s="322" t="s">
        <v>341</v>
      </c>
      <c r="E62" s="322"/>
      <c r="H62" s="189"/>
    </row>
    <row r="63" spans="1:9" x14ac:dyDescent="0.25">
      <c r="A63" s="219"/>
      <c r="B63" s="220"/>
      <c r="C63" s="221"/>
      <c r="D63" s="221"/>
      <c r="E63" s="222"/>
      <c r="F63" s="219"/>
      <c r="G63" s="223"/>
      <c r="H63" s="223"/>
      <c r="I63" t="s">
        <v>111</v>
      </c>
    </row>
    <row r="64" spans="1:9" x14ac:dyDescent="0.25">
      <c r="A64" s="219"/>
      <c r="B64" s="220"/>
      <c r="C64" s="221"/>
      <c r="D64" s="221"/>
      <c r="E64" s="222"/>
      <c r="F64" s="219"/>
      <c r="G64" s="223"/>
      <c r="H64" s="223"/>
    </row>
    <row r="65" spans="1:8" x14ac:dyDescent="0.25">
      <c r="A65" s="219"/>
      <c r="B65" s="220"/>
      <c r="C65" s="221"/>
      <c r="D65" s="221"/>
      <c r="E65" s="222"/>
      <c r="F65" s="219"/>
      <c r="G65" s="223"/>
      <c r="H65" s="223"/>
    </row>
    <row r="66" spans="1:8" x14ac:dyDescent="0.25">
      <c r="A66" s="219"/>
      <c r="B66" s="220"/>
      <c r="C66" s="221"/>
      <c r="D66" s="221"/>
      <c r="E66" s="222"/>
      <c r="F66" s="219"/>
      <c r="G66" s="223" t="s">
        <v>342</v>
      </c>
      <c r="H66" s="223"/>
    </row>
    <row r="67" spans="1:8" x14ac:dyDescent="0.25">
      <c r="A67" s="219"/>
      <c r="B67" s="220"/>
      <c r="C67" s="221"/>
      <c r="D67" s="221"/>
      <c r="E67" s="222"/>
      <c r="F67" s="219"/>
      <c r="G67" s="223"/>
      <c r="H67" s="223"/>
    </row>
    <row r="68" spans="1:8" x14ac:dyDescent="0.25">
      <c r="A68" s="219"/>
      <c r="B68" s="220"/>
      <c r="C68" s="221"/>
      <c r="D68" s="221"/>
      <c r="E68" s="222"/>
      <c r="F68" s="219"/>
      <c r="G68" s="223"/>
      <c r="H68" s="223"/>
    </row>
    <row r="69" spans="1:8" x14ac:dyDescent="0.25">
      <c r="H69" s="189"/>
    </row>
    <row r="70" spans="1:8" x14ac:dyDescent="0.25">
      <c r="H70" s="189"/>
    </row>
    <row r="71" spans="1:8" x14ac:dyDescent="0.25">
      <c r="H71" s="189"/>
    </row>
    <row r="72" spans="1:8" x14ac:dyDescent="0.25">
      <c r="H72" s="189"/>
    </row>
    <row r="73" spans="1:8" x14ac:dyDescent="0.25">
      <c r="H73" s="189"/>
    </row>
    <row r="74" spans="1:8" x14ac:dyDescent="0.25">
      <c r="H74" s="189"/>
    </row>
    <row r="75" spans="1:8" x14ac:dyDescent="0.25">
      <c r="H75" s="189"/>
    </row>
    <row r="76" spans="1:8" x14ac:dyDescent="0.25">
      <c r="H76" s="189"/>
    </row>
    <row r="77" spans="1:8" x14ac:dyDescent="0.25">
      <c r="H77" s="189"/>
    </row>
    <row r="78" spans="1:8" x14ac:dyDescent="0.25">
      <c r="H78" s="189"/>
    </row>
    <row r="79" spans="1:8" x14ac:dyDescent="0.25">
      <c r="H79" s="189"/>
    </row>
    <row r="80" spans="1:8" x14ac:dyDescent="0.25">
      <c r="H80" s="189"/>
    </row>
    <row r="81" spans="8:8" x14ac:dyDescent="0.25">
      <c r="H81" s="189"/>
    </row>
    <row r="82" spans="8:8" x14ac:dyDescent="0.25">
      <c r="H82" s="189"/>
    </row>
    <row r="83" spans="8:8" x14ac:dyDescent="0.25">
      <c r="H83" s="189"/>
    </row>
    <row r="84" spans="8:8" x14ac:dyDescent="0.25">
      <c r="H84" s="189"/>
    </row>
    <row r="85" spans="8:8" x14ac:dyDescent="0.25">
      <c r="H85" s="189"/>
    </row>
    <row r="86" spans="8:8" x14ac:dyDescent="0.25">
      <c r="H86" s="189"/>
    </row>
    <row r="87" spans="8:8" x14ac:dyDescent="0.25">
      <c r="H87" s="189"/>
    </row>
    <row r="88" spans="8:8" x14ac:dyDescent="0.25">
      <c r="H88" s="189"/>
    </row>
    <row r="89" spans="8:8" x14ac:dyDescent="0.25">
      <c r="H89" s="189"/>
    </row>
    <row r="90" spans="8:8" x14ac:dyDescent="0.25">
      <c r="H90" s="189"/>
    </row>
    <row r="91" spans="8:8" x14ac:dyDescent="0.25">
      <c r="H91" s="189"/>
    </row>
    <row r="92" spans="8:8" x14ac:dyDescent="0.25">
      <c r="H92" s="189"/>
    </row>
    <row r="93" spans="8:8" x14ac:dyDescent="0.25">
      <c r="H93" s="189"/>
    </row>
    <row r="94" spans="8:8" x14ac:dyDescent="0.25">
      <c r="H94" s="189"/>
    </row>
    <row r="95" spans="8:8" x14ac:dyDescent="0.25">
      <c r="H95" s="189"/>
    </row>
    <row r="96" spans="8:8" x14ac:dyDescent="0.25">
      <c r="H96" s="189"/>
    </row>
    <row r="97" spans="8:8" x14ac:dyDescent="0.25">
      <c r="H97" s="189"/>
    </row>
    <row r="98" spans="8:8" x14ac:dyDescent="0.25">
      <c r="H98" s="189"/>
    </row>
    <row r="99" spans="8:8" x14ac:dyDescent="0.25">
      <c r="H99" s="189"/>
    </row>
    <row r="100" spans="8:8" x14ac:dyDescent="0.25">
      <c r="H100" s="189"/>
    </row>
    <row r="101" spans="8:8" x14ac:dyDescent="0.25">
      <c r="H101" s="189"/>
    </row>
    <row r="102" spans="8:8" x14ac:dyDescent="0.25">
      <c r="H102" s="189"/>
    </row>
    <row r="103" spans="8:8" x14ac:dyDescent="0.25">
      <c r="H103" s="189"/>
    </row>
    <row r="104" spans="8:8" x14ac:dyDescent="0.25">
      <c r="H104" s="189"/>
    </row>
    <row r="105" spans="8:8" x14ac:dyDescent="0.25">
      <c r="H105" s="189"/>
    </row>
    <row r="106" spans="8:8" x14ac:dyDescent="0.25">
      <c r="H106" s="189"/>
    </row>
    <row r="107" spans="8:8" x14ac:dyDescent="0.25">
      <c r="H107" s="189"/>
    </row>
    <row r="108" spans="8:8" x14ac:dyDescent="0.25">
      <c r="H108" s="189"/>
    </row>
    <row r="109" spans="8:8" x14ac:dyDescent="0.25">
      <c r="H109" s="189"/>
    </row>
    <row r="110" spans="8:8" x14ac:dyDescent="0.25">
      <c r="H110" s="189"/>
    </row>
    <row r="111" spans="8:8" x14ac:dyDescent="0.25">
      <c r="H111" s="189"/>
    </row>
    <row r="112" spans="8:8" x14ac:dyDescent="0.25">
      <c r="H112" s="189"/>
    </row>
    <row r="113" spans="8:8" x14ac:dyDescent="0.25">
      <c r="H113" s="189"/>
    </row>
    <row r="114" spans="8:8" x14ac:dyDescent="0.25">
      <c r="H114" s="189"/>
    </row>
    <row r="115" spans="8:8" x14ac:dyDescent="0.25">
      <c r="H115" s="189"/>
    </row>
    <row r="116" spans="8:8" x14ac:dyDescent="0.25">
      <c r="H116" s="189"/>
    </row>
    <row r="117" spans="8:8" x14ac:dyDescent="0.25">
      <c r="H117" s="189"/>
    </row>
    <row r="118" spans="8:8" x14ac:dyDescent="0.25">
      <c r="H118" s="189"/>
    </row>
    <row r="119" spans="8:8" x14ac:dyDescent="0.25">
      <c r="H119" s="189"/>
    </row>
    <row r="120" spans="8:8" x14ac:dyDescent="0.25">
      <c r="H120" s="189"/>
    </row>
    <row r="121" spans="8:8" x14ac:dyDescent="0.25">
      <c r="H121" s="189"/>
    </row>
    <row r="122" spans="8:8" x14ac:dyDescent="0.25">
      <c r="H122" s="189"/>
    </row>
    <row r="123" spans="8:8" x14ac:dyDescent="0.25">
      <c r="H123" s="189"/>
    </row>
    <row r="124" spans="8:8" x14ac:dyDescent="0.25">
      <c r="H124" s="189"/>
    </row>
    <row r="125" spans="8:8" x14ac:dyDescent="0.25">
      <c r="H125" s="189"/>
    </row>
    <row r="126" spans="8:8" x14ac:dyDescent="0.25">
      <c r="H126" s="189"/>
    </row>
    <row r="127" spans="8:8" x14ac:dyDescent="0.25">
      <c r="H127" s="189"/>
    </row>
    <row r="128" spans="8:8" x14ac:dyDescent="0.25">
      <c r="H128" s="189"/>
    </row>
    <row r="129" spans="8:8" x14ac:dyDescent="0.25">
      <c r="H129" s="189"/>
    </row>
    <row r="130" spans="8:8" x14ac:dyDescent="0.25">
      <c r="H130" s="189"/>
    </row>
    <row r="131" spans="8:8" x14ac:dyDescent="0.25">
      <c r="H131" s="189"/>
    </row>
    <row r="132" spans="8:8" x14ac:dyDescent="0.25">
      <c r="H132" s="189"/>
    </row>
    <row r="133" spans="8:8" x14ac:dyDescent="0.25">
      <c r="H133" s="189"/>
    </row>
    <row r="134" spans="8:8" x14ac:dyDescent="0.25">
      <c r="H134" s="189"/>
    </row>
    <row r="135" spans="8:8" x14ac:dyDescent="0.25">
      <c r="H135" s="189"/>
    </row>
    <row r="136" spans="8:8" x14ac:dyDescent="0.25">
      <c r="H136" s="189"/>
    </row>
    <row r="137" spans="8:8" x14ac:dyDescent="0.25">
      <c r="H137" s="189"/>
    </row>
    <row r="138" spans="8:8" x14ac:dyDescent="0.25">
      <c r="H138" s="189"/>
    </row>
    <row r="139" spans="8:8" x14ac:dyDescent="0.25">
      <c r="H139" s="189"/>
    </row>
    <row r="140" spans="8:8" x14ac:dyDescent="0.25">
      <c r="H140" s="189"/>
    </row>
    <row r="141" spans="8:8" x14ac:dyDescent="0.25">
      <c r="H141" s="189"/>
    </row>
    <row r="142" spans="8:8" x14ac:dyDescent="0.25">
      <c r="H142" s="189"/>
    </row>
    <row r="143" spans="8:8" x14ac:dyDescent="0.25">
      <c r="H143" s="189"/>
    </row>
    <row r="144" spans="8:8" x14ac:dyDescent="0.25">
      <c r="H144" s="189"/>
    </row>
    <row r="145" spans="8:8" x14ac:dyDescent="0.25">
      <c r="H145" s="189"/>
    </row>
    <row r="146" spans="8:8" x14ac:dyDescent="0.25">
      <c r="H146" s="189"/>
    </row>
    <row r="147" spans="8:8" x14ac:dyDescent="0.25">
      <c r="H147" s="189"/>
    </row>
    <row r="148" spans="8:8" x14ac:dyDescent="0.25">
      <c r="H148" s="189"/>
    </row>
    <row r="149" spans="8:8" x14ac:dyDescent="0.25">
      <c r="H149" s="189"/>
    </row>
    <row r="150" spans="8:8" x14ac:dyDescent="0.25">
      <c r="H150" s="189"/>
    </row>
    <row r="151" spans="8:8" x14ac:dyDescent="0.25">
      <c r="H151" s="189"/>
    </row>
    <row r="152" spans="8:8" x14ac:dyDescent="0.25">
      <c r="H152" s="189"/>
    </row>
    <row r="153" spans="8:8" x14ac:dyDescent="0.25">
      <c r="H153" s="189"/>
    </row>
    <row r="154" spans="8:8" x14ac:dyDescent="0.25">
      <c r="H154" s="189"/>
    </row>
    <row r="155" spans="8:8" x14ac:dyDescent="0.25">
      <c r="H155" s="189"/>
    </row>
    <row r="156" spans="8:8" x14ac:dyDescent="0.25">
      <c r="H156" s="189"/>
    </row>
    <row r="157" spans="8:8" x14ac:dyDescent="0.25">
      <c r="H157" s="189"/>
    </row>
    <row r="158" spans="8:8" x14ac:dyDescent="0.25">
      <c r="H158" s="189"/>
    </row>
    <row r="159" spans="8:8" x14ac:dyDescent="0.25">
      <c r="H159" s="189"/>
    </row>
    <row r="160" spans="8:8" x14ac:dyDescent="0.25">
      <c r="H160" s="189"/>
    </row>
    <row r="161" spans="8:8" x14ac:dyDescent="0.25">
      <c r="H161" s="189"/>
    </row>
    <row r="162" spans="8:8" x14ac:dyDescent="0.25">
      <c r="H162" s="189"/>
    </row>
    <row r="163" spans="8:8" x14ac:dyDescent="0.25">
      <c r="H163" s="189"/>
    </row>
    <row r="164" spans="8:8" x14ac:dyDescent="0.25">
      <c r="H164" s="189"/>
    </row>
    <row r="212" spans="5:5" x14ac:dyDescent="0.25">
      <c r="E212" s="210" t="s">
        <v>343</v>
      </c>
    </row>
    <row r="414" spans="5:5" x14ac:dyDescent="0.25">
      <c r="E414" s="210" t="s">
        <v>344</v>
      </c>
    </row>
    <row r="431" spans="5:5" x14ac:dyDescent="0.25">
      <c r="E431" s="210" t="s">
        <v>345</v>
      </c>
    </row>
    <row r="437" spans="5:5" x14ac:dyDescent="0.25">
      <c r="E437" s="210" t="s">
        <v>182</v>
      </c>
    </row>
    <row r="438" spans="5:5" x14ac:dyDescent="0.25">
      <c r="E438" s="210" t="s">
        <v>346</v>
      </c>
    </row>
    <row r="439" spans="5:5" x14ac:dyDescent="0.25">
      <c r="E439" s="210" t="s">
        <v>347</v>
      </c>
    </row>
    <row r="462" spans="5:5" x14ac:dyDescent="0.25">
      <c r="E462" s="210" t="s">
        <v>182</v>
      </c>
    </row>
    <row r="470" spans="5:5" x14ac:dyDescent="0.25">
      <c r="E470" s="210" t="s">
        <v>348</v>
      </c>
    </row>
    <row r="471" spans="5:5" x14ac:dyDescent="0.25">
      <c r="E471" s="210" t="s">
        <v>349</v>
      </c>
    </row>
    <row r="472" spans="5:5" x14ac:dyDescent="0.25">
      <c r="E472" s="210" t="s">
        <v>350</v>
      </c>
    </row>
  </sheetData>
  <mergeCells count="10">
    <mergeCell ref="A57:C57"/>
    <mergeCell ref="F57:H57"/>
    <mergeCell ref="D61:E61"/>
    <mergeCell ref="D62:E62"/>
    <mergeCell ref="A1:H2"/>
    <mergeCell ref="A8:H8"/>
    <mergeCell ref="A9:H9"/>
    <mergeCell ref="A10:H10"/>
    <mergeCell ref="A50:F50"/>
    <mergeCell ref="A56:C56"/>
  </mergeCells>
  <pageMargins left="0.78740157480314965" right="0.19685039370078741" top="0.59055118110236227" bottom="0.59055118110236227" header="0.31496062992125984" footer="0.31496062992125984"/>
  <pageSetup scale="7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8BEA-E7D5-4445-A5DA-6BF28875F5E1}">
  <dimension ref="A1:H642"/>
  <sheetViews>
    <sheetView topLeftCell="A92" workbookViewId="0">
      <selection activeCell="D101" sqref="D101"/>
    </sheetView>
  </sheetViews>
  <sheetFormatPr baseColWidth="10" defaultColWidth="35.7109375" defaultRowHeight="15" x14ac:dyDescent="0.25"/>
  <cols>
    <col min="1" max="1" width="15.28515625" style="185" customWidth="1"/>
    <col min="2" max="2" width="14.85546875" customWidth="1"/>
    <col min="3" max="3" width="38.28515625" customWidth="1"/>
    <col min="4" max="4" width="70.5703125" style="210" customWidth="1"/>
    <col min="5" max="5" width="18.28515625" style="189" customWidth="1"/>
    <col min="6" max="6" width="13.140625" bestFit="1" customWidth="1"/>
  </cols>
  <sheetData>
    <row r="1" spans="1:7" x14ac:dyDescent="0.25">
      <c r="A1" s="316"/>
      <c r="B1" s="316"/>
      <c r="C1" s="316"/>
      <c r="D1" s="316"/>
      <c r="E1" s="316"/>
    </row>
    <row r="2" spans="1:7" x14ac:dyDescent="0.25">
      <c r="A2" s="316"/>
      <c r="B2" s="316"/>
      <c r="C2" s="316"/>
      <c r="D2" s="316"/>
      <c r="E2" s="316"/>
    </row>
    <row r="3" spans="1:7" x14ac:dyDescent="0.25">
      <c r="B3" s="185"/>
      <c r="D3" s="188"/>
    </row>
    <row r="4" spans="1:7" x14ac:dyDescent="0.25">
      <c r="B4" s="185"/>
      <c r="D4" s="188"/>
    </row>
    <row r="5" spans="1:7" x14ac:dyDescent="0.25">
      <c r="B5" s="185"/>
      <c r="D5" s="188"/>
    </row>
    <row r="6" spans="1:7" x14ac:dyDescent="0.25">
      <c r="B6" s="185"/>
      <c r="D6" s="188"/>
    </row>
    <row r="7" spans="1:7" x14ac:dyDescent="0.25">
      <c r="B7" s="185"/>
      <c r="D7" s="188"/>
    </row>
    <row r="8" spans="1:7" x14ac:dyDescent="0.25">
      <c r="B8" s="185"/>
      <c r="D8" s="188"/>
    </row>
    <row r="9" spans="1:7" x14ac:dyDescent="0.25">
      <c r="B9" s="185"/>
      <c r="D9" s="188"/>
    </row>
    <row r="10" spans="1:7" x14ac:dyDescent="0.25">
      <c r="B10" s="185"/>
      <c r="D10" s="188"/>
    </row>
    <row r="11" spans="1:7" x14ac:dyDescent="0.25">
      <c r="B11" s="185"/>
      <c r="D11" s="188"/>
    </row>
    <row r="12" spans="1:7" ht="15.75" x14ac:dyDescent="0.25">
      <c r="A12" s="327" t="s">
        <v>351</v>
      </c>
      <c r="B12" s="327"/>
      <c r="C12" s="327"/>
      <c r="D12" s="327"/>
      <c r="E12" s="327"/>
    </row>
    <row r="13" spans="1:7" ht="15.75" x14ac:dyDescent="0.25">
      <c r="A13" s="328" t="s">
        <v>352</v>
      </c>
      <c r="B13" s="328"/>
      <c r="C13" s="328"/>
      <c r="D13" s="328"/>
      <c r="E13" s="328"/>
    </row>
    <row r="14" spans="1:7" ht="15.75" x14ac:dyDescent="0.25">
      <c r="A14" s="328" t="s">
        <v>38</v>
      </c>
      <c r="B14" s="328"/>
      <c r="C14" s="328"/>
      <c r="D14" s="328"/>
      <c r="E14" s="328"/>
    </row>
    <row r="15" spans="1:7" ht="40.5" customHeight="1" x14ac:dyDescent="0.25">
      <c r="A15" s="225" t="s">
        <v>353</v>
      </c>
      <c r="B15" s="226" t="s">
        <v>354</v>
      </c>
      <c r="C15" s="226" t="s">
        <v>355</v>
      </c>
      <c r="D15" s="226" t="s">
        <v>226</v>
      </c>
      <c r="E15" s="227" t="s">
        <v>356</v>
      </c>
    </row>
    <row r="16" spans="1:7" s="210" customFormat="1" ht="40.5" customHeight="1" x14ac:dyDescent="0.25">
      <c r="A16" s="253">
        <v>45992</v>
      </c>
      <c r="B16" s="254">
        <v>3321</v>
      </c>
      <c r="C16" s="228" t="s">
        <v>357</v>
      </c>
      <c r="D16" s="228" t="s">
        <v>358</v>
      </c>
      <c r="E16" s="229">
        <v>200000.01</v>
      </c>
    </row>
    <row r="17" spans="1:5" s="210" customFormat="1" ht="40.5" customHeight="1" x14ac:dyDescent="0.25">
      <c r="A17" s="253">
        <v>45992</v>
      </c>
      <c r="B17" s="254">
        <v>3324</v>
      </c>
      <c r="C17" s="255" t="s">
        <v>359</v>
      </c>
      <c r="D17" s="230" t="s">
        <v>360</v>
      </c>
      <c r="E17" s="229">
        <v>50380</v>
      </c>
    </row>
    <row r="18" spans="1:5" s="210" customFormat="1" ht="40.5" customHeight="1" x14ac:dyDescent="0.25">
      <c r="A18" s="253">
        <v>45992</v>
      </c>
      <c r="B18" s="254">
        <v>3329</v>
      </c>
      <c r="C18" s="255" t="s">
        <v>361</v>
      </c>
      <c r="D18" s="230" t="s">
        <v>362</v>
      </c>
      <c r="E18" s="229">
        <v>36696.25</v>
      </c>
    </row>
    <row r="19" spans="1:5" s="210" customFormat="1" ht="40.5" customHeight="1" x14ac:dyDescent="0.25">
      <c r="A19" s="253">
        <v>45992</v>
      </c>
      <c r="B19" s="254">
        <v>3332</v>
      </c>
      <c r="C19" s="255" t="s">
        <v>363</v>
      </c>
      <c r="D19" s="230" t="s">
        <v>364</v>
      </c>
      <c r="E19" s="229">
        <v>219601.92000000001</v>
      </c>
    </row>
    <row r="20" spans="1:5" s="210" customFormat="1" ht="40.5" customHeight="1" x14ac:dyDescent="0.25">
      <c r="A20" s="253">
        <v>45993</v>
      </c>
      <c r="B20" s="254">
        <v>3350</v>
      </c>
      <c r="C20" s="256" t="s">
        <v>365</v>
      </c>
      <c r="D20" s="230" t="s">
        <v>366</v>
      </c>
      <c r="E20" s="229">
        <v>129280.56</v>
      </c>
    </row>
    <row r="21" spans="1:5" s="210" customFormat="1" ht="45" x14ac:dyDescent="0.25">
      <c r="A21" s="257">
        <v>45993</v>
      </c>
      <c r="B21" s="258">
        <v>3352</v>
      </c>
      <c r="C21" s="259" t="s">
        <v>367</v>
      </c>
      <c r="D21" s="230" t="s">
        <v>368</v>
      </c>
      <c r="E21" s="260">
        <v>33670.730000000003</v>
      </c>
    </row>
    <row r="22" spans="1:5" s="210" customFormat="1" ht="45" x14ac:dyDescent="0.25">
      <c r="A22" s="253">
        <v>45993</v>
      </c>
      <c r="B22" s="254">
        <v>3354</v>
      </c>
      <c r="C22" s="259" t="s">
        <v>367</v>
      </c>
      <c r="D22" s="230" t="s">
        <v>369</v>
      </c>
      <c r="E22" s="229">
        <v>590.07000000000005</v>
      </c>
    </row>
    <row r="23" spans="1:5" s="210" customFormat="1" ht="45" x14ac:dyDescent="0.25">
      <c r="A23" s="261">
        <v>45993</v>
      </c>
      <c r="B23" s="254">
        <v>3356</v>
      </c>
      <c r="C23" s="259" t="s">
        <v>367</v>
      </c>
      <c r="D23" s="230" t="s">
        <v>370</v>
      </c>
      <c r="E23" s="260">
        <v>123645.6</v>
      </c>
    </row>
    <row r="24" spans="1:5" s="210" customFormat="1" ht="45" x14ac:dyDescent="0.25">
      <c r="A24" s="261">
        <v>45993</v>
      </c>
      <c r="B24" s="254">
        <v>3358</v>
      </c>
      <c r="C24" s="259" t="s">
        <v>367</v>
      </c>
      <c r="D24" s="230" t="s">
        <v>371</v>
      </c>
      <c r="E24" s="260">
        <v>2974.4</v>
      </c>
    </row>
    <row r="25" spans="1:5" s="210" customFormat="1" ht="30" x14ac:dyDescent="0.25">
      <c r="A25" s="261">
        <v>45993</v>
      </c>
      <c r="B25" s="254">
        <v>3360</v>
      </c>
      <c r="C25" s="259" t="s">
        <v>372</v>
      </c>
      <c r="D25" s="230" t="s">
        <v>373</v>
      </c>
      <c r="E25" s="260">
        <v>331940</v>
      </c>
    </row>
    <row r="26" spans="1:5" s="210" customFormat="1" ht="60" x14ac:dyDescent="0.25">
      <c r="A26" s="261">
        <v>45993</v>
      </c>
      <c r="B26" s="254">
        <v>3363</v>
      </c>
      <c r="C26" s="262" t="s">
        <v>374</v>
      </c>
      <c r="D26" s="230" t="s">
        <v>375</v>
      </c>
      <c r="E26" s="260">
        <v>70150</v>
      </c>
    </row>
    <row r="27" spans="1:5" s="210" customFormat="1" ht="45" x14ac:dyDescent="0.25">
      <c r="A27" s="261">
        <v>45993</v>
      </c>
      <c r="B27" s="258">
        <v>3365</v>
      </c>
      <c r="C27" s="262" t="s">
        <v>374</v>
      </c>
      <c r="D27" s="230" t="s">
        <v>376</v>
      </c>
      <c r="E27" s="260">
        <v>18000</v>
      </c>
    </row>
    <row r="28" spans="1:5" s="210" customFormat="1" ht="45" x14ac:dyDescent="0.25">
      <c r="A28" s="261">
        <v>45994</v>
      </c>
      <c r="B28" s="254">
        <v>3367</v>
      </c>
      <c r="C28" s="263" t="s">
        <v>377</v>
      </c>
      <c r="D28" s="230" t="s">
        <v>378</v>
      </c>
      <c r="E28" s="260">
        <v>75059.8</v>
      </c>
    </row>
    <row r="29" spans="1:5" s="210" customFormat="1" ht="30" x14ac:dyDescent="0.25">
      <c r="A29" s="261">
        <v>45994</v>
      </c>
      <c r="B29" s="254">
        <v>3369</v>
      </c>
      <c r="C29" s="262" t="s">
        <v>374</v>
      </c>
      <c r="D29" s="230" t="s">
        <v>379</v>
      </c>
      <c r="E29" s="260">
        <v>43760</v>
      </c>
    </row>
    <row r="30" spans="1:5" s="210" customFormat="1" ht="60" x14ac:dyDescent="0.25">
      <c r="A30" s="261">
        <v>45994</v>
      </c>
      <c r="B30" s="258">
        <v>3384</v>
      </c>
      <c r="C30" s="259" t="s">
        <v>380</v>
      </c>
      <c r="D30" s="230" t="s">
        <v>381</v>
      </c>
      <c r="E30" s="260">
        <v>306848.09000000003</v>
      </c>
    </row>
    <row r="31" spans="1:5" s="210" customFormat="1" ht="60" x14ac:dyDescent="0.25">
      <c r="A31" s="264">
        <v>45994</v>
      </c>
      <c r="B31" s="265">
        <v>3386</v>
      </c>
      <c r="C31" s="266" t="s">
        <v>333</v>
      </c>
      <c r="D31" s="266" t="s">
        <v>382</v>
      </c>
      <c r="E31" s="260">
        <v>45125.23</v>
      </c>
    </row>
    <row r="32" spans="1:5" s="210" customFormat="1" ht="45" x14ac:dyDescent="0.25">
      <c r="A32" s="264">
        <v>45995</v>
      </c>
      <c r="B32" s="265">
        <v>3397</v>
      </c>
      <c r="C32" s="255" t="s">
        <v>383</v>
      </c>
      <c r="D32" s="230" t="s">
        <v>384</v>
      </c>
      <c r="E32" s="260">
        <v>233999.99</v>
      </c>
    </row>
    <row r="33" spans="1:8" s="210" customFormat="1" ht="75" x14ac:dyDescent="0.25">
      <c r="A33" s="261">
        <v>45995</v>
      </c>
      <c r="B33" s="258">
        <v>3399</v>
      </c>
      <c r="C33" s="267" t="s">
        <v>385</v>
      </c>
      <c r="D33" s="231" t="s">
        <v>386</v>
      </c>
      <c r="E33" s="260">
        <v>882301.84</v>
      </c>
    </row>
    <row r="34" spans="1:8" s="210" customFormat="1" ht="45" x14ac:dyDescent="0.25">
      <c r="A34" s="261">
        <v>45995</v>
      </c>
      <c r="B34" s="254">
        <v>3401</v>
      </c>
      <c r="C34" s="262" t="s">
        <v>387</v>
      </c>
      <c r="D34" s="230" t="s">
        <v>388</v>
      </c>
      <c r="E34" s="260">
        <v>408280</v>
      </c>
    </row>
    <row r="35" spans="1:8" s="210" customFormat="1" ht="45" x14ac:dyDescent="0.25">
      <c r="A35" s="261">
        <v>45995</v>
      </c>
      <c r="B35" s="254">
        <v>3403</v>
      </c>
      <c r="C35" s="259" t="s">
        <v>389</v>
      </c>
      <c r="D35" s="230" t="s">
        <v>390</v>
      </c>
      <c r="E35" s="260">
        <v>123900</v>
      </c>
      <c r="H35" s="268">
        <f>4692.17+1686.91+1165.46</f>
        <v>7544.54</v>
      </c>
    </row>
    <row r="36" spans="1:8" s="210" customFormat="1" ht="45" x14ac:dyDescent="0.25">
      <c r="A36" s="261">
        <v>45995</v>
      </c>
      <c r="B36" s="254">
        <v>3405</v>
      </c>
      <c r="C36" s="230" t="s">
        <v>391</v>
      </c>
      <c r="D36" s="230" t="s">
        <v>392</v>
      </c>
      <c r="E36" s="260">
        <v>18435.009999999998</v>
      </c>
      <c r="H36" s="268"/>
    </row>
    <row r="37" spans="1:8" s="210" customFormat="1" ht="30" x14ac:dyDescent="0.25">
      <c r="A37" s="261">
        <v>45995</v>
      </c>
      <c r="B37" s="254">
        <v>3409</v>
      </c>
      <c r="C37" s="269" t="s">
        <v>393</v>
      </c>
      <c r="D37" s="230" t="s">
        <v>394</v>
      </c>
      <c r="E37" s="260">
        <v>22656</v>
      </c>
      <c r="H37" s="268"/>
    </row>
    <row r="38" spans="1:8" s="210" customFormat="1" ht="45" x14ac:dyDescent="0.25">
      <c r="A38" s="261">
        <v>45995</v>
      </c>
      <c r="B38" s="258">
        <v>3411</v>
      </c>
      <c r="C38" s="259" t="s">
        <v>395</v>
      </c>
      <c r="D38" s="230" t="s">
        <v>396</v>
      </c>
      <c r="E38" s="260">
        <v>125000</v>
      </c>
    </row>
    <row r="39" spans="1:8" s="210" customFormat="1" ht="45" x14ac:dyDescent="0.25">
      <c r="A39" s="261">
        <v>45996</v>
      </c>
      <c r="B39" s="258">
        <v>3420</v>
      </c>
      <c r="C39" s="255" t="s">
        <v>397</v>
      </c>
      <c r="D39" s="230" t="s">
        <v>398</v>
      </c>
      <c r="E39" s="260">
        <v>59944</v>
      </c>
    </row>
    <row r="40" spans="1:8" s="210" customFormat="1" ht="30" x14ac:dyDescent="0.25">
      <c r="A40" s="261">
        <v>45996</v>
      </c>
      <c r="B40" s="258">
        <v>3422</v>
      </c>
      <c r="C40" s="262" t="s">
        <v>399</v>
      </c>
      <c r="D40" s="230" t="s">
        <v>400</v>
      </c>
      <c r="E40" s="260">
        <v>76304.7</v>
      </c>
    </row>
    <row r="41" spans="1:8" s="210" customFormat="1" ht="60" x14ac:dyDescent="0.25">
      <c r="A41" s="261">
        <v>45999</v>
      </c>
      <c r="B41" s="258">
        <v>3434</v>
      </c>
      <c r="C41" s="255" t="s">
        <v>401</v>
      </c>
      <c r="D41" s="230" t="s">
        <v>402</v>
      </c>
      <c r="E41" s="260">
        <v>41134.800000000003</v>
      </c>
    </row>
    <row r="42" spans="1:8" s="210" customFormat="1" ht="45" x14ac:dyDescent="0.25">
      <c r="A42" s="261">
        <v>45999</v>
      </c>
      <c r="B42" s="254">
        <v>3436</v>
      </c>
      <c r="C42" s="259" t="s">
        <v>367</v>
      </c>
      <c r="D42" s="230" t="s">
        <v>403</v>
      </c>
      <c r="E42" s="260">
        <v>3318.25</v>
      </c>
    </row>
    <row r="43" spans="1:8" s="210" customFormat="1" ht="45" x14ac:dyDescent="0.25">
      <c r="A43" s="261">
        <v>45999</v>
      </c>
      <c r="B43" s="254">
        <v>3438</v>
      </c>
      <c r="C43" s="255" t="s">
        <v>404</v>
      </c>
      <c r="D43" s="230" t="s">
        <v>405</v>
      </c>
      <c r="E43" s="260">
        <v>34772.239999999998</v>
      </c>
    </row>
    <row r="44" spans="1:8" s="210" customFormat="1" ht="30" x14ac:dyDescent="0.25">
      <c r="A44" s="261">
        <v>45999</v>
      </c>
      <c r="B44" s="254">
        <v>3440</v>
      </c>
      <c r="C44" s="259" t="s">
        <v>372</v>
      </c>
      <c r="D44" s="230" t="s">
        <v>406</v>
      </c>
      <c r="E44" s="260">
        <v>224296.6</v>
      </c>
    </row>
    <row r="45" spans="1:8" s="210" customFormat="1" ht="45" x14ac:dyDescent="0.25">
      <c r="A45" s="261">
        <v>46000</v>
      </c>
      <c r="B45" s="258">
        <v>3442</v>
      </c>
      <c r="C45" s="259" t="s">
        <v>407</v>
      </c>
      <c r="D45" s="230" t="s">
        <v>408</v>
      </c>
      <c r="E45" s="260">
        <v>300</v>
      </c>
    </row>
    <row r="46" spans="1:8" s="210" customFormat="1" ht="45" x14ac:dyDescent="0.25">
      <c r="A46" s="261">
        <v>46000</v>
      </c>
      <c r="B46" s="254">
        <v>3444</v>
      </c>
      <c r="C46" s="259" t="s">
        <v>409</v>
      </c>
      <c r="D46" s="231" t="s">
        <v>410</v>
      </c>
      <c r="E46" s="260">
        <v>13894</v>
      </c>
    </row>
    <row r="47" spans="1:8" s="210" customFormat="1" ht="45" x14ac:dyDescent="0.25">
      <c r="A47" s="261">
        <v>46000</v>
      </c>
      <c r="B47" s="254">
        <v>3450</v>
      </c>
      <c r="C47" s="270" t="s">
        <v>411</v>
      </c>
      <c r="D47" s="230" t="s">
        <v>412</v>
      </c>
      <c r="E47" s="260">
        <v>615007.74</v>
      </c>
    </row>
    <row r="48" spans="1:8" s="210" customFormat="1" ht="45" x14ac:dyDescent="0.25">
      <c r="A48" s="261">
        <v>46000</v>
      </c>
      <c r="B48" s="254">
        <v>3452</v>
      </c>
      <c r="C48" s="263" t="s">
        <v>377</v>
      </c>
      <c r="D48" s="230" t="s">
        <v>413</v>
      </c>
      <c r="E48" s="260">
        <v>112127.14</v>
      </c>
    </row>
    <row r="49" spans="1:5" s="210" customFormat="1" ht="60" x14ac:dyDescent="0.25">
      <c r="A49" s="264">
        <v>46000</v>
      </c>
      <c r="B49" s="271">
        <v>3454</v>
      </c>
      <c r="C49" s="272" t="s">
        <v>414</v>
      </c>
      <c r="D49" s="273" t="s">
        <v>415</v>
      </c>
      <c r="E49" s="260">
        <v>17100</v>
      </c>
    </row>
    <row r="50" spans="1:5" s="210" customFormat="1" ht="45" x14ac:dyDescent="0.25">
      <c r="A50" s="261">
        <v>46001</v>
      </c>
      <c r="B50" s="254">
        <v>3457</v>
      </c>
      <c r="C50" s="228" t="s">
        <v>416</v>
      </c>
      <c r="D50" s="230" t="s">
        <v>417</v>
      </c>
      <c r="E50" s="260">
        <v>46306.26</v>
      </c>
    </row>
    <row r="51" spans="1:5" s="210" customFormat="1" ht="45" x14ac:dyDescent="0.25">
      <c r="A51" s="261">
        <v>46001</v>
      </c>
      <c r="B51" s="254">
        <v>3464</v>
      </c>
      <c r="C51" s="228" t="s">
        <v>418</v>
      </c>
      <c r="D51" s="230" t="s">
        <v>419</v>
      </c>
      <c r="E51" s="260">
        <v>2859</v>
      </c>
    </row>
    <row r="52" spans="1:5" s="210" customFormat="1" ht="60" x14ac:dyDescent="0.25">
      <c r="A52" s="261">
        <v>46001</v>
      </c>
      <c r="B52" s="254">
        <v>3466</v>
      </c>
      <c r="C52" s="228" t="s">
        <v>420</v>
      </c>
      <c r="D52" s="230" t="s">
        <v>421</v>
      </c>
      <c r="E52" s="260">
        <v>40650.1</v>
      </c>
    </row>
    <row r="53" spans="1:5" s="210" customFormat="1" ht="45" x14ac:dyDescent="0.25">
      <c r="A53" s="261">
        <v>46001</v>
      </c>
      <c r="B53" s="254">
        <v>3470</v>
      </c>
      <c r="C53" s="255" t="s">
        <v>422</v>
      </c>
      <c r="D53" s="230" t="s">
        <v>423</v>
      </c>
      <c r="E53" s="260">
        <v>50000</v>
      </c>
    </row>
    <row r="54" spans="1:5" s="210" customFormat="1" ht="45" x14ac:dyDescent="0.25">
      <c r="A54" s="261">
        <v>46001</v>
      </c>
      <c r="B54" s="254">
        <v>3472</v>
      </c>
      <c r="C54" s="255" t="s">
        <v>424</v>
      </c>
      <c r="D54" s="230" t="s">
        <v>425</v>
      </c>
      <c r="E54" s="260">
        <v>2093865.63</v>
      </c>
    </row>
    <row r="55" spans="1:5" s="210" customFormat="1" ht="45" x14ac:dyDescent="0.25">
      <c r="A55" s="261">
        <v>46001</v>
      </c>
      <c r="B55" s="254">
        <v>3476</v>
      </c>
      <c r="C55" s="255" t="s">
        <v>426</v>
      </c>
      <c r="D55" s="230" t="s">
        <v>427</v>
      </c>
      <c r="E55" s="260">
        <v>126260</v>
      </c>
    </row>
    <row r="56" spans="1:5" s="210" customFormat="1" ht="45" x14ac:dyDescent="0.25">
      <c r="A56" s="261">
        <v>46001</v>
      </c>
      <c r="B56" s="254">
        <v>3478</v>
      </c>
      <c r="C56" s="255" t="s">
        <v>428</v>
      </c>
      <c r="D56" s="230" t="s">
        <v>429</v>
      </c>
      <c r="E56" s="260">
        <v>30680</v>
      </c>
    </row>
    <row r="57" spans="1:5" s="210" customFormat="1" ht="45" x14ac:dyDescent="0.25">
      <c r="A57" s="261">
        <v>46001</v>
      </c>
      <c r="B57" s="254">
        <v>3480</v>
      </c>
      <c r="C57" s="263" t="s">
        <v>377</v>
      </c>
      <c r="D57" s="230" t="s">
        <v>430</v>
      </c>
      <c r="E57" s="260">
        <v>149998.65</v>
      </c>
    </row>
    <row r="58" spans="1:5" s="210" customFormat="1" ht="45" x14ac:dyDescent="0.25">
      <c r="A58" s="261">
        <v>46001</v>
      </c>
      <c r="B58" s="254">
        <v>3482</v>
      </c>
      <c r="C58" s="255" t="s">
        <v>431</v>
      </c>
      <c r="D58" s="230" t="s">
        <v>432</v>
      </c>
      <c r="E58" s="260">
        <v>1553400</v>
      </c>
    </row>
    <row r="59" spans="1:5" s="210" customFormat="1" ht="45" x14ac:dyDescent="0.25">
      <c r="A59" s="261">
        <v>46001</v>
      </c>
      <c r="B59" s="254">
        <v>3485</v>
      </c>
      <c r="C59" s="259" t="s">
        <v>367</v>
      </c>
      <c r="D59" s="230" t="s">
        <v>433</v>
      </c>
      <c r="E59" s="260">
        <v>1395</v>
      </c>
    </row>
    <row r="60" spans="1:5" s="210" customFormat="1" ht="45" x14ac:dyDescent="0.25">
      <c r="A60" s="261">
        <v>46001</v>
      </c>
      <c r="B60" s="258">
        <v>3488</v>
      </c>
      <c r="C60" s="262" t="s">
        <v>244</v>
      </c>
      <c r="D60" s="230" t="s">
        <v>434</v>
      </c>
      <c r="E60" s="260">
        <v>2000</v>
      </c>
    </row>
    <row r="61" spans="1:5" s="210" customFormat="1" ht="45" x14ac:dyDescent="0.25">
      <c r="A61" s="261">
        <v>46002</v>
      </c>
      <c r="B61" s="258">
        <v>3492</v>
      </c>
      <c r="C61" s="262" t="s">
        <v>435</v>
      </c>
      <c r="D61" s="230" t="s">
        <v>436</v>
      </c>
      <c r="E61" s="260">
        <v>100000</v>
      </c>
    </row>
    <row r="62" spans="1:5" s="210" customFormat="1" ht="30" x14ac:dyDescent="0.25">
      <c r="A62" s="261">
        <v>46002</v>
      </c>
      <c r="B62" s="254">
        <v>3495</v>
      </c>
      <c r="C62" s="259" t="s">
        <v>372</v>
      </c>
      <c r="D62" s="230" t="s">
        <v>437</v>
      </c>
      <c r="E62" s="260">
        <v>142260</v>
      </c>
    </row>
    <row r="63" spans="1:5" s="210" customFormat="1" ht="30" x14ac:dyDescent="0.25">
      <c r="A63" s="261">
        <v>46002</v>
      </c>
      <c r="B63" s="254">
        <v>3496</v>
      </c>
      <c r="C63" s="255" t="s">
        <v>404</v>
      </c>
      <c r="D63" s="230" t="s">
        <v>438</v>
      </c>
      <c r="E63" s="260">
        <v>24812.1</v>
      </c>
    </row>
    <row r="64" spans="1:5" s="210" customFormat="1" ht="30" x14ac:dyDescent="0.25">
      <c r="A64" s="261">
        <v>46002</v>
      </c>
      <c r="B64" s="254">
        <v>3510</v>
      </c>
      <c r="C64" s="274" t="s">
        <v>439</v>
      </c>
      <c r="D64" s="230" t="s">
        <v>440</v>
      </c>
      <c r="E64" s="260">
        <v>30600</v>
      </c>
    </row>
    <row r="65" spans="1:5" s="210" customFormat="1" ht="45" x14ac:dyDescent="0.25">
      <c r="A65" s="261">
        <v>46002</v>
      </c>
      <c r="B65" s="254">
        <v>3512</v>
      </c>
      <c r="C65" s="274" t="s">
        <v>439</v>
      </c>
      <c r="D65" s="230" t="s">
        <v>441</v>
      </c>
      <c r="E65" s="260">
        <v>17400</v>
      </c>
    </row>
    <row r="66" spans="1:5" s="210" customFormat="1" ht="45" x14ac:dyDescent="0.25">
      <c r="A66" s="261">
        <v>46002</v>
      </c>
      <c r="B66" s="254">
        <v>3514</v>
      </c>
      <c r="C66" s="269" t="s">
        <v>442</v>
      </c>
      <c r="D66" s="230" t="s">
        <v>443</v>
      </c>
      <c r="E66" s="260">
        <v>350000</v>
      </c>
    </row>
    <row r="67" spans="1:5" s="210" customFormat="1" ht="45" x14ac:dyDescent="0.25">
      <c r="A67" s="261">
        <v>46003</v>
      </c>
      <c r="B67" s="254">
        <v>3527</v>
      </c>
      <c r="C67" s="255" t="s">
        <v>444</v>
      </c>
      <c r="D67" s="230" t="s">
        <v>445</v>
      </c>
      <c r="E67" s="260">
        <v>199420</v>
      </c>
    </row>
    <row r="68" spans="1:5" s="210" customFormat="1" ht="30" x14ac:dyDescent="0.25">
      <c r="A68" s="261">
        <v>46006</v>
      </c>
      <c r="B68" s="254">
        <v>3531</v>
      </c>
      <c r="C68" s="255" t="s">
        <v>446</v>
      </c>
      <c r="D68" s="230" t="s">
        <v>447</v>
      </c>
      <c r="E68" s="260">
        <v>130000</v>
      </c>
    </row>
    <row r="69" spans="1:5" s="210" customFormat="1" ht="45" x14ac:dyDescent="0.25">
      <c r="A69" s="264">
        <v>46006</v>
      </c>
      <c r="B69" s="271">
        <v>3537</v>
      </c>
      <c r="C69" s="272" t="s">
        <v>414</v>
      </c>
      <c r="D69" s="273" t="s">
        <v>448</v>
      </c>
      <c r="E69" s="260">
        <v>8280</v>
      </c>
    </row>
    <row r="70" spans="1:5" s="210" customFormat="1" ht="45" x14ac:dyDescent="0.25">
      <c r="A70" s="264">
        <v>46006</v>
      </c>
      <c r="B70" s="271">
        <v>3539</v>
      </c>
      <c r="C70" s="255" t="s">
        <v>449</v>
      </c>
      <c r="D70" s="230" t="s">
        <v>450</v>
      </c>
      <c r="E70" s="260">
        <v>39000</v>
      </c>
    </row>
    <row r="71" spans="1:5" s="210" customFormat="1" ht="45" x14ac:dyDescent="0.25">
      <c r="A71" s="264">
        <v>46007</v>
      </c>
      <c r="B71" s="271">
        <v>3547</v>
      </c>
      <c r="C71" s="255" t="s">
        <v>451</v>
      </c>
      <c r="D71" s="230" t="s">
        <v>452</v>
      </c>
      <c r="E71" s="260">
        <v>13335.99</v>
      </c>
    </row>
    <row r="72" spans="1:5" s="210" customFormat="1" ht="45" x14ac:dyDescent="0.25">
      <c r="A72" s="261">
        <v>46007</v>
      </c>
      <c r="B72" s="254">
        <v>3557</v>
      </c>
      <c r="C72" s="255" t="s">
        <v>431</v>
      </c>
      <c r="D72" s="230" t="s">
        <v>453</v>
      </c>
      <c r="E72" s="260">
        <v>1715000</v>
      </c>
    </row>
    <row r="73" spans="1:5" s="210" customFormat="1" ht="30" x14ac:dyDescent="0.25">
      <c r="A73" s="261">
        <v>46007</v>
      </c>
      <c r="B73" s="254">
        <v>3559</v>
      </c>
      <c r="C73" s="259" t="s">
        <v>372</v>
      </c>
      <c r="D73" s="230" t="s">
        <v>454</v>
      </c>
      <c r="E73" s="260">
        <v>1488812.55</v>
      </c>
    </row>
    <row r="74" spans="1:5" s="210" customFormat="1" ht="45" x14ac:dyDescent="0.25">
      <c r="A74" s="261">
        <v>46007</v>
      </c>
      <c r="B74" s="254">
        <v>3573</v>
      </c>
      <c r="C74" s="274" t="s">
        <v>455</v>
      </c>
      <c r="D74" s="230" t="s">
        <v>456</v>
      </c>
      <c r="E74" s="260">
        <v>10162</v>
      </c>
    </row>
    <row r="75" spans="1:5" s="210" customFormat="1" ht="60" x14ac:dyDescent="0.25">
      <c r="A75" s="261">
        <v>46007</v>
      </c>
      <c r="B75" s="258">
        <v>3575</v>
      </c>
      <c r="C75" s="259" t="s">
        <v>457</v>
      </c>
      <c r="D75" s="233" t="s">
        <v>458</v>
      </c>
      <c r="E75" s="260">
        <v>18230.52</v>
      </c>
    </row>
    <row r="76" spans="1:5" s="210" customFormat="1" ht="75" x14ac:dyDescent="0.25">
      <c r="A76" s="261">
        <v>46008</v>
      </c>
      <c r="B76" s="254">
        <v>3594</v>
      </c>
      <c r="C76" s="259" t="s">
        <v>459</v>
      </c>
      <c r="D76" s="230" t="s">
        <v>460</v>
      </c>
      <c r="E76" s="260">
        <v>279622.59999999998</v>
      </c>
    </row>
    <row r="77" spans="1:5" s="210" customFormat="1" ht="30" x14ac:dyDescent="0.25">
      <c r="A77" s="261">
        <v>46008</v>
      </c>
      <c r="B77" s="258">
        <v>3598</v>
      </c>
      <c r="C77" s="262" t="s">
        <v>374</v>
      </c>
      <c r="D77" s="230" t="s">
        <v>461</v>
      </c>
      <c r="E77" s="260">
        <v>46343.96</v>
      </c>
    </row>
    <row r="78" spans="1:5" s="210" customFormat="1" ht="45" x14ac:dyDescent="0.25">
      <c r="A78" s="261">
        <v>46008</v>
      </c>
      <c r="B78" s="258">
        <v>3601</v>
      </c>
      <c r="C78" s="269" t="s">
        <v>462</v>
      </c>
      <c r="D78" s="230" t="s">
        <v>463</v>
      </c>
      <c r="E78" s="260">
        <v>371700</v>
      </c>
    </row>
    <row r="79" spans="1:5" s="210" customFormat="1" ht="30" x14ac:dyDescent="0.25">
      <c r="A79" s="261">
        <v>46008</v>
      </c>
      <c r="B79" s="254">
        <v>3619</v>
      </c>
      <c r="C79" s="259" t="s">
        <v>372</v>
      </c>
      <c r="D79" s="230" t="s">
        <v>464</v>
      </c>
      <c r="E79" s="260">
        <v>1853242</v>
      </c>
    </row>
    <row r="80" spans="1:5" s="210" customFormat="1" ht="45" x14ac:dyDescent="0.25">
      <c r="A80" s="261">
        <v>46009</v>
      </c>
      <c r="B80" s="254">
        <v>3629</v>
      </c>
      <c r="C80" s="255" t="s">
        <v>465</v>
      </c>
      <c r="D80" s="230" t="s">
        <v>466</v>
      </c>
      <c r="E80" s="260">
        <v>855854</v>
      </c>
    </row>
    <row r="81" spans="1:5" s="210" customFormat="1" ht="45" x14ac:dyDescent="0.25">
      <c r="A81" s="261">
        <v>46009</v>
      </c>
      <c r="B81" s="254">
        <v>3642</v>
      </c>
      <c r="C81" s="275" t="s">
        <v>467</v>
      </c>
      <c r="D81" s="230" t="s">
        <v>468</v>
      </c>
      <c r="E81" s="260">
        <v>107000</v>
      </c>
    </row>
    <row r="82" spans="1:5" s="210" customFormat="1" ht="45" x14ac:dyDescent="0.25">
      <c r="A82" s="261">
        <v>46009</v>
      </c>
      <c r="B82" s="254">
        <v>3644</v>
      </c>
      <c r="C82" s="256" t="s">
        <v>469</v>
      </c>
      <c r="D82" s="230" t="s">
        <v>470</v>
      </c>
      <c r="E82" s="260">
        <v>45200</v>
      </c>
    </row>
    <row r="83" spans="1:5" s="210" customFormat="1" ht="30" x14ac:dyDescent="0.25">
      <c r="A83" s="261">
        <v>46009</v>
      </c>
      <c r="B83" s="254">
        <v>3646</v>
      </c>
      <c r="C83" s="269" t="s">
        <v>471</v>
      </c>
      <c r="D83" s="230" t="s">
        <v>472</v>
      </c>
      <c r="E83" s="260">
        <v>150000</v>
      </c>
    </row>
    <row r="84" spans="1:5" s="210" customFormat="1" ht="30" x14ac:dyDescent="0.25">
      <c r="A84" s="261">
        <v>46009</v>
      </c>
      <c r="B84" s="254">
        <v>3648</v>
      </c>
      <c r="C84" s="255" t="s">
        <v>473</v>
      </c>
      <c r="D84" s="230" t="s">
        <v>474</v>
      </c>
      <c r="E84" s="260">
        <v>782000.01</v>
      </c>
    </row>
    <row r="85" spans="1:5" s="210" customFormat="1" ht="60" x14ac:dyDescent="0.25">
      <c r="A85" s="264">
        <v>46009</v>
      </c>
      <c r="B85" s="271">
        <v>3650</v>
      </c>
      <c r="C85" s="272" t="s">
        <v>414</v>
      </c>
      <c r="D85" s="273" t="s">
        <v>475</v>
      </c>
      <c r="E85" s="260">
        <v>7620</v>
      </c>
    </row>
    <row r="86" spans="1:5" s="210" customFormat="1" ht="45" x14ac:dyDescent="0.25">
      <c r="A86" s="261">
        <v>46010</v>
      </c>
      <c r="B86" s="254">
        <v>3655</v>
      </c>
      <c r="C86" s="259" t="s">
        <v>367</v>
      </c>
      <c r="D86" s="230" t="s">
        <v>476</v>
      </c>
      <c r="E86" s="260">
        <v>234189.29</v>
      </c>
    </row>
    <row r="87" spans="1:5" s="210" customFormat="1" ht="45" x14ac:dyDescent="0.25">
      <c r="A87" s="261">
        <v>46010</v>
      </c>
      <c r="B87" s="254">
        <v>3658</v>
      </c>
      <c r="C87" s="259" t="s">
        <v>477</v>
      </c>
      <c r="D87" s="230" t="s">
        <v>478</v>
      </c>
      <c r="E87" s="260">
        <v>2500</v>
      </c>
    </row>
    <row r="88" spans="1:5" s="210" customFormat="1" ht="30" x14ac:dyDescent="0.25">
      <c r="A88" s="261">
        <v>46010</v>
      </c>
      <c r="B88" s="254">
        <v>3668</v>
      </c>
      <c r="C88" s="269" t="s">
        <v>479</v>
      </c>
      <c r="D88" s="230" t="s">
        <v>480</v>
      </c>
      <c r="E88" s="260">
        <v>409199.74</v>
      </c>
    </row>
    <row r="89" spans="1:5" s="210" customFormat="1" ht="30" x14ac:dyDescent="0.25">
      <c r="A89" s="261">
        <v>46010</v>
      </c>
      <c r="B89" s="254">
        <v>3670</v>
      </c>
      <c r="C89" s="255" t="s">
        <v>481</v>
      </c>
      <c r="D89" s="230" t="s">
        <v>482</v>
      </c>
      <c r="E89" s="260">
        <v>269630</v>
      </c>
    </row>
    <row r="90" spans="1:5" s="210" customFormat="1" ht="45" x14ac:dyDescent="0.25">
      <c r="A90" s="261">
        <v>46010</v>
      </c>
      <c r="B90" s="254">
        <v>3672</v>
      </c>
      <c r="C90" s="255" t="s">
        <v>483</v>
      </c>
      <c r="D90" s="230" t="s">
        <v>484</v>
      </c>
      <c r="E90" s="260">
        <v>29500</v>
      </c>
    </row>
    <row r="91" spans="1:5" s="210" customFormat="1" ht="30" x14ac:dyDescent="0.25">
      <c r="A91" s="261">
        <v>46010</v>
      </c>
      <c r="B91" s="254">
        <v>3674</v>
      </c>
      <c r="C91" s="255" t="s">
        <v>485</v>
      </c>
      <c r="D91" s="230" t="s">
        <v>486</v>
      </c>
      <c r="E91" s="260">
        <v>149897.06</v>
      </c>
    </row>
    <row r="92" spans="1:5" s="210" customFormat="1" ht="45" x14ac:dyDescent="0.25">
      <c r="A92" s="261">
        <v>46010</v>
      </c>
      <c r="B92" s="254">
        <v>3676</v>
      </c>
      <c r="C92" s="269" t="s">
        <v>479</v>
      </c>
      <c r="D92" s="230" t="s">
        <v>487</v>
      </c>
      <c r="E92" s="260">
        <v>409199.74</v>
      </c>
    </row>
    <row r="93" spans="1:5" s="210" customFormat="1" ht="45" x14ac:dyDescent="0.25">
      <c r="A93" s="261">
        <v>46010</v>
      </c>
      <c r="B93" s="254">
        <v>3678</v>
      </c>
      <c r="C93" s="263" t="s">
        <v>377</v>
      </c>
      <c r="D93" s="230" t="s">
        <v>488</v>
      </c>
      <c r="E93" s="260">
        <v>261960</v>
      </c>
    </row>
    <row r="94" spans="1:5" s="210" customFormat="1" ht="45" x14ac:dyDescent="0.25">
      <c r="A94" s="261">
        <v>46010</v>
      </c>
      <c r="B94" s="254">
        <v>3681</v>
      </c>
      <c r="C94" s="263" t="s">
        <v>489</v>
      </c>
      <c r="D94" s="230" t="s">
        <v>490</v>
      </c>
      <c r="E94" s="260">
        <v>42050</v>
      </c>
    </row>
    <row r="95" spans="1:5" s="210" customFormat="1" ht="30" x14ac:dyDescent="0.25">
      <c r="A95" s="261">
        <v>46010</v>
      </c>
      <c r="B95" s="254">
        <v>3683</v>
      </c>
      <c r="C95" s="269" t="s">
        <v>479</v>
      </c>
      <c r="D95" s="278" t="s">
        <v>501</v>
      </c>
      <c r="E95" s="260">
        <v>247918</v>
      </c>
    </row>
    <row r="96" spans="1:5" s="210" customFormat="1" ht="45" x14ac:dyDescent="0.25">
      <c r="A96" s="261">
        <v>46013</v>
      </c>
      <c r="B96" s="254">
        <v>3688</v>
      </c>
      <c r="C96" s="269" t="s">
        <v>479</v>
      </c>
      <c r="D96" s="234" t="s">
        <v>491</v>
      </c>
      <c r="E96" s="260">
        <v>360523.04</v>
      </c>
    </row>
    <row r="97" spans="1:8" ht="36" customHeight="1" x14ac:dyDescent="0.25">
      <c r="A97" s="235"/>
      <c r="B97" s="236"/>
      <c r="C97" s="236"/>
      <c r="D97" s="276" t="s">
        <v>492</v>
      </c>
      <c r="E97" s="277">
        <f>SUM(E16:E96)</f>
        <v>20000372.209999993</v>
      </c>
      <c r="F97" s="232"/>
      <c r="G97" s="232"/>
      <c r="H97" s="103"/>
    </row>
    <row r="98" spans="1:8" ht="15.75" customHeight="1" x14ac:dyDescent="0.25">
      <c r="A98" s="237"/>
      <c r="B98" s="238"/>
      <c r="C98" s="238"/>
      <c r="D98" s="239"/>
      <c r="E98" s="240"/>
    </row>
    <row r="99" spans="1:8" x14ac:dyDescent="0.25">
      <c r="A99" s="237"/>
      <c r="B99" s="238"/>
      <c r="C99" s="238"/>
      <c r="D99" s="239"/>
      <c r="E99" s="241"/>
    </row>
    <row r="100" spans="1:8" x14ac:dyDescent="0.25">
      <c r="A100" s="237"/>
      <c r="B100" s="238"/>
      <c r="C100" s="238"/>
      <c r="D100" s="239"/>
      <c r="E100" s="241"/>
    </row>
    <row r="101" spans="1:8" x14ac:dyDescent="0.25">
      <c r="A101" s="242"/>
      <c r="B101" s="242"/>
      <c r="C101" s="242"/>
      <c r="D101" s="242"/>
      <c r="E101" s="242"/>
    </row>
    <row r="102" spans="1:8" ht="15.75" x14ac:dyDescent="0.25">
      <c r="A102" s="242"/>
      <c r="B102" s="242"/>
      <c r="C102" s="243"/>
      <c r="D102" s="243"/>
      <c r="E102" s="244" t="s">
        <v>493</v>
      </c>
    </row>
    <row r="103" spans="1:8" ht="15.75" x14ac:dyDescent="0.25">
      <c r="A103" s="245"/>
      <c r="B103" s="244" t="s">
        <v>494</v>
      </c>
      <c r="C103" s="246"/>
      <c r="D103" s="247"/>
      <c r="E103" s="247" t="s">
        <v>495</v>
      </c>
    </row>
    <row r="104" spans="1:8" ht="15.75" x14ac:dyDescent="0.25">
      <c r="A104" s="248"/>
      <c r="B104" s="247" t="s">
        <v>496</v>
      </c>
      <c r="C104" s="248"/>
      <c r="D104" s="247"/>
      <c r="E104" s="247"/>
    </row>
    <row r="105" spans="1:8" ht="15.75" x14ac:dyDescent="0.25">
      <c r="A105" s="248"/>
      <c r="B105" s="248"/>
      <c r="C105" s="248"/>
      <c r="D105" s="247"/>
      <c r="E105" s="238"/>
    </row>
    <row r="106" spans="1:8" ht="15.75" x14ac:dyDescent="0.25">
      <c r="A106" s="248"/>
      <c r="B106" s="248"/>
      <c r="C106" s="248"/>
      <c r="D106" s="243"/>
      <c r="E106" s="238"/>
    </row>
    <row r="107" spans="1:8" ht="15.75" x14ac:dyDescent="0.25">
      <c r="A107" s="249"/>
      <c r="B107" s="249"/>
      <c r="C107" s="249"/>
      <c r="D107" s="238"/>
      <c r="E107" s="238"/>
    </row>
    <row r="108" spans="1:8" ht="15.75" x14ac:dyDescent="0.25">
      <c r="A108" s="238"/>
      <c r="B108" s="238"/>
      <c r="C108" s="238"/>
      <c r="D108" s="250"/>
      <c r="E108" s="251"/>
    </row>
    <row r="109" spans="1:8" ht="15.75" x14ac:dyDescent="0.25">
      <c r="A109" s="246"/>
      <c r="B109" s="244" t="s">
        <v>340</v>
      </c>
      <c r="C109" s="250"/>
      <c r="D109" s="252"/>
      <c r="E109" s="244" t="s">
        <v>497</v>
      </c>
    </row>
    <row r="110" spans="1:8" ht="15.75" x14ac:dyDescent="0.25">
      <c r="A110" s="247"/>
      <c r="B110" s="247" t="s">
        <v>498</v>
      </c>
      <c r="C110" s="247"/>
      <c r="D110" s="242"/>
      <c r="E110" s="247" t="s">
        <v>499</v>
      </c>
    </row>
    <row r="111" spans="1:8" x14ac:dyDescent="0.25">
      <c r="A111" s="237"/>
      <c r="B111" s="242"/>
      <c r="C111" s="242"/>
      <c r="D111" s="242"/>
      <c r="E111" s="242"/>
    </row>
    <row r="112" spans="1:8" x14ac:dyDescent="0.25">
      <c r="A112" s="237"/>
      <c r="B112" s="238"/>
      <c r="C112" s="238"/>
      <c r="D112" s="239"/>
      <c r="E112" s="241"/>
    </row>
    <row r="113" spans="1:5" x14ac:dyDescent="0.25">
      <c r="A113" s="237"/>
      <c r="B113" s="238"/>
      <c r="C113" s="238"/>
      <c r="D113" s="239"/>
      <c r="E113" s="241"/>
    </row>
    <row r="114" spans="1:5" x14ac:dyDescent="0.25">
      <c r="A114" s="237"/>
      <c r="B114" s="238"/>
      <c r="C114" s="238"/>
      <c r="D114" s="239"/>
      <c r="E114" s="241"/>
    </row>
    <row r="115" spans="1:5" x14ac:dyDescent="0.25">
      <c r="A115" s="237"/>
      <c r="B115" s="238"/>
      <c r="C115" s="238"/>
      <c r="D115" s="239"/>
      <c r="E115" s="241"/>
    </row>
    <row r="116" spans="1:5" x14ac:dyDescent="0.25">
      <c r="A116" s="237"/>
      <c r="B116" s="238"/>
      <c r="C116" s="238"/>
      <c r="D116" s="239"/>
      <c r="E116" s="241"/>
    </row>
    <row r="117" spans="1:5" x14ac:dyDescent="0.25">
      <c r="A117" s="237"/>
      <c r="B117" s="238"/>
      <c r="C117" s="238"/>
      <c r="D117" s="239"/>
      <c r="E117" s="241"/>
    </row>
    <row r="118" spans="1:5" x14ac:dyDescent="0.25">
      <c r="A118" s="237"/>
      <c r="B118" s="238"/>
      <c r="C118" s="238"/>
      <c r="D118" s="239"/>
      <c r="E118" s="241"/>
    </row>
    <row r="119" spans="1:5" x14ac:dyDescent="0.25">
      <c r="A119" s="237"/>
      <c r="B119" s="238"/>
      <c r="C119" s="238"/>
      <c r="D119" s="239"/>
      <c r="E119" s="241"/>
    </row>
    <row r="120" spans="1:5" x14ac:dyDescent="0.25">
      <c r="A120" s="237"/>
      <c r="B120" s="238"/>
      <c r="C120" s="238"/>
      <c r="D120" s="239"/>
      <c r="E120" s="241"/>
    </row>
    <row r="121" spans="1:5" x14ac:dyDescent="0.25">
      <c r="A121" s="237"/>
      <c r="B121" s="238"/>
      <c r="C121" s="238"/>
      <c r="D121" s="239"/>
      <c r="E121" s="241"/>
    </row>
    <row r="122" spans="1:5" x14ac:dyDescent="0.25">
      <c r="A122" s="237"/>
      <c r="B122" s="238"/>
      <c r="C122" s="238"/>
      <c r="D122" s="239"/>
      <c r="E122" s="241"/>
    </row>
    <row r="123" spans="1:5" x14ac:dyDescent="0.25">
      <c r="A123" s="237"/>
      <c r="B123" s="238"/>
      <c r="C123" s="238"/>
      <c r="D123" s="239"/>
      <c r="E123" s="241"/>
    </row>
    <row r="124" spans="1:5" x14ac:dyDescent="0.25">
      <c r="A124" s="237"/>
      <c r="B124" s="238"/>
      <c r="C124" s="238"/>
      <c r="D124" s="239"/>
      <c r="E124" s="241"/>
    </row>
    <row r="125" spans="1:5" x14ac:dyDescent="0.25">
      <c r="A125" s="237"/>
      <c r="B125" s="238"/>
      <c r="C125" s="238"/>
      <c r="D125" s="239"/>
      <c r="E125" s="241"/>
    </row>
    <row r="126" spans="1:5" x14ac:dyDescent="0.25">
      <c r="A126" s="237"/>
      <c r="B126" s="238"/>
      <c r="C126" s="238"/>
      <c r="D126" s="239"/>
      <c r="E126" s="241"/>
    </row>
    <row r="127" spans="1:5" x14ac:dyDescent="0.25">
      <c r="A127" s="237"/>
      <c r="B127" s="238"/>
      <c r="C127" s="238"/>
      <c r="D127" s="239"/>
      <c r="E127" s="241"/>
    </row>
    <row r="128" spans="1:5" x14ac:dyDescent="0.25">
      <c r="A128" s="237"/>
      <c r="B128" s="238"/>
      <c r="C128" s="238"/>
      <c r="D128" s="239"/>
      <c r="E128" s="241"/>
    </row>
    <row r="129" spans="1:5" x14ac:dyDescent="0.25">
      <c r="A129" s="237"/>
      <c r="B129" s="238"/>
      <c r="C129" s="238"/>
      <c r="D129" s="239"/>
      <c r="E129" s="241"/>
    </row>
    <row r="130" spans="1:5" x14ac:dyDescent="0.25">
      <c r="A130" s="237"/>
      <c r="B130" s="238"/>
      <c r="C130" s="238"/>
      <c r="D130" s="239"/>
      <c r="E130" s="241"/>
    </row>
    <row r="131" spans="1:5" x14ac:dyDescent="0.25">
      <c r="A131" s="237"/>
      <c r="B131" s="238"/>
      <c r="C131" s="238"/>
      <c r="D131" s="239"/>
      <c r="E131" s="241"/>
    </row>
    <row r="132" spans="1:5" x14ac:dyDescent="0.25">
      <c r="A132" s="237"/>
      <c r="B132" s="238"/>
      <c r="C132" s="238"/>
      <c r="D132" s="239"/>
      <c r="E132" s="241"/>
    </row>
    <row r="133" spans="1:5" x14ac:dyDescent="0.25">
      <c r="A133" s="237"/>
      <c r="B133" s="238"/>
      <c r="C133" s="238"/>
      <c r="D133" s="239"/>
      <c r="E133" s="241"/>
    </row>
    <row r="134" spans="1:5" x14ac:dyDescent="0.25">
      <c r="A134" s="237"/>
      <c r="B134" s="238"/>
      <c r="C134" s="238"/>
      <c r="D134" s="239"/>
      <c r="E134" s="241"/>
    </row>
    <row r="135" spans="1:5" x14ac:dyDescent="0.25">
      <c r="A135" s="237"/>
      <c r="B135" s="238"/>
      <c r="C135" s="238"/>
      <c r="D135" s="239"/>
      <c r="E135" s="241"/>
    </row>
    <row r="136" spans="1:5" x14ac:dyDescent="0.25">
      <c r="A136" s="237"/>
      <c r="B136" s="238"/>
      <c r="C136" s="238"/>
      <c r="D136" s="239"/>
      <c r="E136" s="241"/>
    </row>
    <row r="137" spans="1:5" x14ac:dyDescent="0.25">
      <c r="A137" s="237"/>
      <c r="B137" s="238"/>
      <c r="C137" s="238"/>
      <c r="D137" s="239"/>
      <c r="E137" s="241"/>
    </row>
    <row r="138" spans="1:5" x14ac:dyDescent="0.25">
      <c r="A138" s="237"/>
      <c r="B138" s="238"/>
      <c r="C138" s="238"/>
      <c r="D138" s="239"/>
      <c r="E138" s="241"/>
    </row>
    <row r="139" spans="1:5" x14ac:dyDescent="0.25">
      <c r="A139" s="237"/>
      <c r="B139" s="238"/>
      <c r="C139" s="238"/>
      <c r="D139" s="239"/>
      <c r="E139" s="241"/>
    </row>
    <row r="140" spans="1:5" x14ac:dyDescent="0.25">
      <c r="A140" s="237"/>
      <c r="B140" s="238"/>
      <c r="C140" s="238"/>
      <c r="D140" s="239"/>
      <c r="E140" s="241"/>
    </row>
    <row r="141" spans="1:5" x14ac:dyDescent="0.25">
      <c r="A141" s="237"/>
      <c r="B141" s="238"/>
      <c r="C141" s="238"/>
      <c r="D141" s="239"/>
      <c r="E141" s="241"/>
    </row>
    <row r="142" spans="1:5" x14ac:dyDescent="0.25">
      <c r="A142" s="237"/>
      <c r="B142" s="238"/>
      <c r="C142" s="238"/>
      <c r="D142" s="239"/>
      <c r="E142" s="241"/>
    </row>
    <row r="143" spans="1:5" x14ac:dyDescent="0.25">
      <c r="A143" s="237"/>
      <c r="B143" s="238"/>
      <c r="C143" s="238"/>
      <c r="D143" s="239"/>
      <c r="E143" s="241"/>
    </row>
    <row r="144" spans="1:5" x14ac:dyDescent="0.25">
      <c r="A144" s="237"/>
      <c r="B144" s="238"/>
      <c r="C144" s="238"/>
      <c r="D144" s="239"/>
      <c r="E144" s="241"/>
    </row>
    <row r="145" spans="1:5" x14ac:dyDescent="0.25">
      <c r="A145" s="237"/>
      <c r="B145" s="238"/>
      <c r="C145" s="238"/>
      <c r="D145" s="239"/>
      <c r="E145" s="241"/>
    </row>
    <row r="146" spans="1:5" x14ac:dyDescent="0.25">
      <c r="A146" s="237"/>
      <c r="B146" s="238"/>
      <c r="C146" s="238"/>
      <c r="D146" s="239"/>
      <c r="E146" s="241"/>
    </row>
    <row r="147" spans="1:5" x14ac:dyDescent="0.25">
      <c r="A147" s="237"/>
      <c r="B147" s="238"/>
      <c r="C147" s="238"/>
      <c r="D147" s="239"/>
      <c r="E147" s="241"/>
    </row>
    <row r="148" spans="1:5" x14ac:dyDescent="0.25">
      <c r="A148" s="237"/>
      <c r="B148" s="238"/>
      <c r="C148" s="238"/>
      <c r="D148" s="239"/>
      <c r="E148" s="241"/>
    </row>
    <row r="149" spans="1:5" x14ac:dyDescent="0.25">
      <c r="A149" s="237"/>
      <c r="B149" s="238"/>
      <c r="C149" s="238"/>
      <c r="D149" s="239"/>
      <c r="E149" s="241"/>
    </row>
    <row r="150" spans="1:5" x14ac:dyDescent="0.25">
      <c r="A150" s="237"/>
      <c r="B150" s="238"/>
      <c r="C150" s="238"/>
      <c r="D150" s="239"/>
      <c r="E150" s="241"/>
    </row>
    <row r="151" spans="1:5" x14ac:dyDescent="0.25">
      <c r="A151" s="237"/>
      <c r="B151" s="238"/>
      <c r="C151" s="238"/>
      <c r="D151" s="239"/>
      <c r="E151" s="241"/>
    </row>
    <row r="152" spans="1:5" x14ac:dyDescent="0.25">
      <c r="A152" s="237"/>
      <c r="B152" s="238"/>
      <c r="C152" s="238"/>
      <c r="D152" s="239"/>
      <c r="E152" s="241"/>
    </row>
    <row r="153" spans="1:5" x14ac:dyDescent="0.25">
      <c r="A153" s="237"/>
      <c r="B153" s="238"/>
      <c r="C153" s="238"/>
      <c r="D153" s="239"/>
      <c r="E153" s="241"/>
    </row>
    <row r="154" spans="1:5" x14ac:dyDescent="0.25">
      <c r="A154" s="237"/>
      <c r="B154" s="238"/>
      <c r="C154" s="238"/>
      <c r="D154" s="239"/>
      <c r="E154" s="241"/>
    </row>
    <row r="155" spans="1:5" x14ac:dyDescent="0.25">
      <c r="A155" s="237"/>
      <c r="B155" s="238"/>
      <c r="C155" s="238"/>
      <c r="D155" s="239"/>
      <c r="E155" s="241"/>
    </row>
    <row r="156" spans="1:5" x14ac:dyDescent="0.25">
      <c r="A156" s="237"/>
      <c r="B156" s="238"/>
      <c r="C156" s="238"/>
      <c r="D156" s="239"/>
      <c r="E156" s="241"/>
    </row>
    <row r="157" spans="1:5" x14ac:dyDescent="0.25">
      <c r="A157" s="237"/>
      <c r="B157" s="238"/>
      <c r="C157" s="238"/>
      <c r="D157" s="239"/>
      <c r="E157" s="241"/>
    </row>
    <row r="158" spans="1:5" x14ac:dyDescent="0.25">
      <c r="A158" s="237"/>
      <c r="B158" s="238"/>
      <c r="C158" s="238"/>
      <c r="D158" s="239"/>
      <c r="E158" s="241"/>
    </row>
    <row r="159" spans="1:5" x14ac:dyDescent="0.25">
      <c r="A159" s="237"/>
      <c r="B159" s="238"/>
      <c r="C159" s="238"/>
      <c r="D159" s="239"/>
      <c r="E159" s="241"/>
    </row>
    <row r="160" spans="1:5" x14ac:dyDescent="0.25">
      <c r="A160" s="237"/>
      <c r="B160" s="238"/>
      <c r="C160" s="238"/>
      <c r="D160" s="239"/>
      <c r="E160" s="241"/>
    </row>
    <row r="161" spans="1:5" x14ac:dyDescent="0.25">
      <c r="A161" s="237"/>
      <c r="B161" s="238"/>
      <c r="C161" s="238"/>
      <c r="D161" s="239"/>
      <c r="E161" s="241"/>
    </row>
    <row r="162" spans="1:5" x14ac:dyDescent="0.25">
      <c r="A162" s="237"/>
      <c r="B162" s="238"/>
      <c r="C162" s="238"/>
      <c r="D162" s="239"/>
      <c r="E162" s="241"/>
    </row>
    <row r="163" spans="1:5" x14ac:dyDescent="0.25">
      <c r="A163" s="237"/>
      <c r="B163" s="238"/>
      <c r="C163" s="238"/>
      <c r="D163" s="239"/>
      <c r="E163" s="241"/>
    </row>
    <row r="164" spans="1:5" x14ac:dyDescent="0.25">
      <c r="A164" s="237"/>
      <c r="B164" s="238"/>
      <c r="C164" s="238"/>
      <c r="D164" s="239"/>
      <c r="E164" s="241"/>
    </row>
    <row r="165" spans="1:5" x14ac:dyDescent="0.25">
      <c r="A165" s="237"/>
      <c r="B165" s="238"/>
      <c r="C165" s="238"/>
      <c r="D165" s="239"/>
      <c r="E165" s="241"/>
    </row>
    <row r="166" spans="1:5" x14ac:dyDescent="0.25">
      <c r="A166" s="237"/>
      <c r="B166" s="238"/>
      <c r="C166" s="238"/>
      <c r="D166" s="239"/>
      <c r="E166" s="241"/>
    </row>
    <row r="167" spans="1:5" x14ac:dyDescent="0.25">
      <c r="A167" s="237"/>
      <c r="B167" s="238"/>
      <c r="C167" s="238"/>
      <c r="D167" s="239"/>
      <c r="E167" s="241"/>
    </row>
    <row r="168" spans="1:5" x14ac:dyDescent="0.25">
      <c r="A168" s="237"/>
      <c r="B168" s="238"/>
      <c r="C168" s="238"/>
      <c r="D168" s="239"/>
      <c r="E168" s="241"/>
    </row>
    <row r="169" spans="1:5" x14ac:dyDescent="0.25">
      <c r="A169" s="237"/>
      <c r="B169" s="238"/>
      <c r="C169" s="238"/>
      <c r="D169" s="239"/>
      <c r="E169" s="241"/>
    </row>
    <row r="170" spans="1:5" x14ac:dyDescent="0.25">
      <c r="A170" s="237"/>
      <c r="B170" s="238"/>
      <c r="C170" s="238"/>
      <c r="D170" s="239"/>
      <c r="E170" s="241"/>
    </row>
    <row r="171" spans="1:5" x14ac:dyDescent="0.25">
      <c r="A171" s="237"/>
      <c r="B171" s="238"/>
      <c r="C171" s="238"/>
      <c r="D171" s="239"/>
      <c r="E171" s="241"/>
    </row>
    <row r="172" spans="1:5" x14ac:dyDescent="0.25">
      <c r="A172" s="237"/>
      <c r="B172" s="238"/>
      <c r="C172" s="238"/>
      <c r="D172" s="239"/>
      <c r="E172" s="241"/>
    </row>
    <row r="173" spans="1:5" x14ac:dyDescent="0.25">
      <c r="A173" s="237"/>
      <c r="B173" s="238"/>
      <c r="C173" s="238"/>
      <c r="D173" s="239"/>
      <c r="E173" s="241"/>
    </row>
    <row r="174" spans="1:5" x14ac:dyDescent="0.25">
      <c r="A174" s="237"/>
      <c r="B174" s="238"/>
      <c r="C174" s="238"/>
      <c r="D174" s="239"/>
      <c r="E174" s="241"/>
    </row>
    <row r="175" spans="1:5" x14ac:dyDescent="0.25">
      <c r="A175" s="237"/>
      <c r="B175" s="238"/>
      <c r="C175" s="238"/>
      <c r="D175" s="239"/>
      <c r="E175" s="241"/>
    </row>
    <row r="176" spans="1:5" x14ac:dyDescent="0.25">
      <c r="A176" s="237"/>
      <c r="B176" s="238"/>
      <c r="C176" s="238"/>
      <c r="D176" s="239"/>
      <c r="E176" s="241"/>
    </row>
    <row r="177" spans="1:5" x14ac:dyDescent="0.25">
      <c r="A177" s="237"/>
      <c r="B177" s="238"/>
      <c r="C177" s="238"/>
      <c r="D177" s="239"/>
      <c r="E177" s="241"/>
    </row>
    <row r="178" spans="1:5" x14ac:dyDescent="0.25">
      <c r="A178" s="237"/>
      <c r="B178" s="238"/>
      <c r="C178" s="238"/>
      <c r="D178" s="239"/>
      <c r="E178" s="241"/>
    </row>
    <row r="179" spans="1:5" x14ac:dyDescent="0.25">
      <c r="A179" s="237"/>
      <c r="B179" s="238"/>
      <c r="C179" s="238"/>
      <c r="D179" s="239"/>
      <c r="E179" s="241"/>
    </row>
    <row r="180" spans="1:5" x14ac:dyDescent="0.25">
      <c r="A180" s="237"/>
      <c r="B180" s="238"/>
      <c r="C180" s="238"/>
      <c r="D180" s="239"/>
      <c r="E180" s="241"/>
    </row>
    <row r="181" spans="1:5" x14ac:dyDescent="0.25">
      <c r="A181" s="237"/>
      <c r="B181" s="238"/>
      <c r="C181" s="238"/>
      <c r="D181" s="239"/>
      <c r="E181" s="241"/>
    </row>
    <row r="182" spans="1:5" x14ac:dyDescent="0.25">
      <c r="A182" s="237"/>
      <c r="B182" s="238"/>
      <c r="C182" s="238"/>
      <c r="D182" s="239"/>
      <c r="E182" s="241"/>
    </row>
    <row r="183" spans="1:5" x14ac:dyDescent="0.25">
      <c r="A183" s="237"/>
      <c r="B183" s="238"/>
      <c r="C183" s="238"/>
      <c r="D183" s="239"/>
      <c r="E183" s="241"/>
    </row>
    <row r="184" spans="1:5" x14ac:dyDescent="0.25">
      <c r="A184" s="237"/>
      <c r="B184" s="238"/>
      <c r="C184" s="238"/>
      <c r="D184" s="239"/>
      <c r="E184" s="241"/>
    </row>
    <row r="185" spans="1:5" x14ac:dyDescent="0.25">
      <c r="A185" s="237"/>
      <c r="B185" s="238"/>
      <c r="C185" s="238"/>
      <c r="D185" s="239"/>
      <c r="E185" s="241"/>
    </row>
    <row r="186" spans="1:5" x14ac:dyDescent="0.25">
      <c r="A186" s="237"/>
      <c r="B186" s="238"/>
      <c r="C186" s="238"/>
      <c r="D186" s="239"/>
      <c r="E186" s="241"/>
    </row>
    <row r="187" spans="1:5" x14ac:dyDescent="0.25">
      <c r="A187" s="237"/>
      <c r="B187" s="238"/>
      <c r="C187" s="238"/>
      <c r="D187" s="239"/>
      <c r="E187" s="241"/>
    </row>
    <row r="188" spans="1:5" x14ac:dyDescent="0.25">
      <c r="A188" s="237"/>
      <c r="B188" s="238"/>
      <c r="C188" s="238"/>
      <c r="D188" s="239"/>
      <c r="E188" s="241"/>
    </row>
    <row r="189" spans="1:5" x14ac:dyDescent="0.25">
      <c r="A189" s="237"/>
      <c r="B189" s="238"/>
      <c r="C189" s="238"/>
      <c r="D189" s="239"/>
      <c r="E189" s="241"/>
    </row>
    <row r="190" spans="1:5" x14ac:dyDescent="0.25">
      <c r="A190" s="237"/>
      <c r="B190" s="238"/>
      <c r="C190" s="238"/>
      <c r="D190" s="239"/>
      <c r="E190" s="241"/>
    </row>
    <row r="191" spans="1:5" x14ac:dyDescent="0.25">
      <c r="A191" s="237"/>
      <c r="B191" s="238"/>
      <c r="C191" s="238"/>
      <c r="D191" s="239"/>
      <c r="E191" s="241"/>
    </row>
    <row r="192" spans="1:5" x14ac:dyDescent="0.25">
      <c r="A192" s="237"/>
      <c r="B192" s="238"/>
      <c r="C192" s="238"/>
      <c r="D192" s="239"/>
      <c r="E192" s="241"/>
    </row>
    <row r="193" spans="1:5" x14ac:dyDescent="0.25">
      <c r="A193" s="237"/>
      <c r="B193" s="238"/>
      <c r="C193" s="238"/>
      <c r="D193" s="239"/>
      <c r="E193" s="241"/>
    </row>
    <row r="194" spans="1:5" x14ac:dyDescent="0.25">
      <c r="A194" s="237"/>
      <c r="B194" s="238"/>
      <c r="C194" s="238"/>
      <c r="D194" s="239"/>
      <c r="E194" s="241"/>
    </row>
    <row r="195" spans="1:5" x14ac:dyDescent="0.25">
      <c r="A195" s="237"/>
      <c r="B195" s="238"/>
      <c r="C195" s="238"/>
      <c r="D195" s="239"/>
      <c r="E195" s="241"/>
    </row>
    <row r="196" spans="1:5" x14ac:dyDescent="0.25">
      <c r="A196" s="237"/>
      <c r="B196" s="238"/>
      <c r="C196" s="238"/>
      <c r="D196" s="239"/>
      <c r="E196" s="241"/>
    </row>
    <row r="197" spans="1:5" x14ac:dyDescent="0.25">
      <c r="A197" s="237"/>
      <c r="B197" s="238"/>
      <c r="C197" s="238"/>
      <c r="D197" s="239"/>
      <c r="E197" s="241"/>
    </row>
    <row r="198" spans="1:5" x14ac:dyDescent="0.25">
      <c r="A198" s="237"/>
      <c r="B198" s="238"/>
      <c r="C198" s="238"/>
      <c r="D198" s="239"/>
      <c r="E198" s="241"/>
    </row>
    <row r="199" spans="1:5" x14ac:dyDescent="0.25">
      <c r="A199" s="237"/>
      <c r="B199" s="238"/>
      <c r="C199" s="238"/>
      <c r="D199" s="239"/>
      <c r="E199" s="241"/>
    </row>
    <row r="200" spans="1:5" x14ac:dyDescent="0.25">
      <c r="A200" s="237"/>
      <c r="B200" s="238"/>
      <c r="C200" s="238"/>
      <c r="D200" s="239"/>
      <c r="E200" s="241"/>
    </row>
    <row r="201" spans="1:5" x14ac:dyDescent="0.25">
      <c r="A201" s="237"/>
      <c r="B201" s="238"/>
      <c r="C201" s="238"/>
      <c r="D201" s="239"/>
      <c r="E201" s="241"/>
    </row>
    <row r="202" spans="1:5" x14ac:dyDescent="0.25">
      <c r="A202" s="237"/>
      <c r="B202" s="238"/>
      <c r="C202" s="238"/>
      <c r="D202" s="239"/>
      <c r="E202" s="241"/>
    </row>
    <row r="203" spans="1:5" x14ac:dyDescent="0.25">
      <c r="A203" s="237"/>
      <c r="B203" s="238"/>
      <c r="C203" s="238"/>
      <c r="D203" s="239"/>
      <c r="E203" s="241"/>
    </row>
    <row r="204" spans="1:5" x14ac:dyDescent="0.25">
      <c r="A204" s="237"/>
      <c r="B204" s="238"/>
      <c r="C204" s="238"/>
      <c r="D204" s="239"/>
      <c r="E204" s="241"/>
    </row>
    <row r="205" spans="1:5" x14ac:dyDescent="0.25">
      <c r="A205" s="237"/>
      <c r="B205" s="238"/>
      <c r="C205" s="238"/>
      <c r="D205" s="239"/>
      <c r="E205" s="241"/>
    </row>
    <row r="206" spans="1:5" x14ac:dyDescent="0.25">
      <c r="A206" s="237"/>
      <c r="B206" s="238"/>
      <c r="C206" s="238"/>
      <c r="D206" s="239"/>
      <c r="E206" s="241"/>
    </row>
    <row r="207" spans="1:5" x14ac:dyDescent="0.25">
      <c r="A207" s="237"/>
      <c r="B207" s="238"/>
      <c r="C207" s="238"/>
      <c r="D207" s="239"/>
      <c r="E207" s="241"/>
    </row>
    <row r="208" spans="1:5" x14ac:dyDescent="0.25">
      <c r="A208" s="237"/>
      <c r="B208" s="238"/>
      <c r="C208" s="238"/>
      <c r="D208" s="239"/>
      <c r="E208" s="241"/>
    </row>
    <row r="209" spans="1:5" x14ac:dyDescent="0.25">
      <c r="A209" s="237"/>
      <c r="B209" s="238"/>
      <c r="C209" s="238"/>
      <c r="D209" s="239"/>
      <c r="E209" s="241"/>
    </row>
    <row r="210" spans="1:5" x14ac:dyDescent="0.25">
      <c r="A210" s="237"/>
      <c r="B210" s="238"/>
      <c r="C210" s="238"/>
      <c r="D210" s="239"/>
      <c r="E210" s="241"/>
    </row>
    <row r="211" spans="1:5" x14ac:dyDescent="0.25">
      <c r="A211" s="237"/>
      <c r="B211" s="238"/>
      <c r="C211" s="238"/>
      <c r="D211" s="239"/>
      <c r="E211" s="241"/>
    </row>
    <row r="212" spans="1:5" x14ac:dyDescent="0.25">
      <c r="A212" s="237"/>
      <c r="B212" s="238"/>
      <c r="C212" s="238"/>
      <c r="D212" s="239"/>
      <c r="E212" s="241"/>
    </row>
    <row r="213" spans="1:5" x14ac:dyDescent="0.25">
      <c r="A213" s="237"/>
      <c r="B213" s="238"/>
      <c r="C213" s="238"/>
      <c r="D213" s="239"/>
      <c r="E213" s="241"/>
    </row>
    <row r="214" spans="1:5" x14ac:dyDescent="0.25">
      <c r="A214" s="237"/>
      <c r="B214" s="238"/>
      <c r="C214" s="238"/>
      <c r="D214" s="239"/>
      <c r="E214" s="241"/>
    </row>
    <row r="215" spans="1:5" x14ac:dyDescent="0.25">
      <c r="A215" s="237"/>
      <c r="B215" s="238"/>
      <c r="C215" s="238"/>
      <c r="D215" s="239"/>
      <c r="E215" s="241"/>
    </row>
    <row r="216" spans="1:5" x14ac:dyDescent="0.25">
      <c r="A216" s="237"/>
      <c r="B216" s="238"/>
      <c r="C216" s="238"/>
      <c r="D216" s="239"/>
      <c r="E216" s="241"/>
    </row>
    <row r="217" spans="1:5" x14ac:dyDescent="0.25">
      <c r="A217" s="237"/>
      <c r="B217" s="238"/>
      <c r="C217" s="238"/>
      <c r="D217" s="239"/>
      <c r="E217" s="241"/>
    </row>
    <row r="218" spans="1:5" x14ac:dyDescent="0.25">
      <c r="A218" s="237"/>
      <c r="B218" s="238"/>
      <c r="C218" s="238"/>
      <c r="D218" s="239"/>
      <c r="E218" s="241"/>
    </row>
    <row r="219" spans="1:5" x14ac:dyDescent="0.25">
      <c r="A219" s="237"/>
      <c r="B219" s="238"/>
      <c r="C219" s="238"/>
      <c r="D219" s="239"/>
      <c r="E219" s="241"/>
    </row>
    <row r="220" spans="1:5" x14ac:dyDescent="0.25">
      <c r="A220" s="237"/>
      <c r="B220" s="238"/>
      <c r="C220" s="238"/>
      <c r="D220" s="239"/>
      <c r="E220" s="241"/>
    </row>
    <row r="221" spans="1:5" x14ac:dyDescent="0.25">
      <c r="A221" s="237"/>
      <c r="B221" s="238"/>
      <c r="C221" s="238"/>
      <c r="D221" s="239"/>
      <c r="E221" s="241"/>
    </row>
    <row r="222" spans="1:5" x14ac:dyDescent="0.25">
      <c r="A222" s="237"/>
      <c r="B222" s="238"/>
      <c r="C222" s="238"/>
      <c r="D222" s="239"/>
      <c r="E222" s="241"/>
    </row>
    <row r="223" spans="1:5" x14ac:dyDescent="0.25">
      <c r="A223" s="237"/>
      <c r="B223" s="238"/>
      <c r="C223" s="238"/>
      <c r="D223" s="239"/>
      <c r="E223" s="241"/>
    </row>
    <row r="224" spans="1:5" x14ac:dyDescent="0.25">
      <c r="A224" s="237"/>
      <c r="B224" s="238"/>
      <c r="C224" s="238"/>
      <c r="D224" s="239"/>
      <c r="E224" s="241"/>
    </row>
    <row r="225" spans="1:5" x14ac:dyDescent="0.25">
      <c r="A225" s="237"/>
      <c r="B225" s="238"/>
      <c r="C225" s="238"/>
      <c r="D225" s="239"/>
      <c r="E225" s="241"/>
    </row>
    <row r="226" spans="1:5" x14ac:dyDescent="0.25">
      <c r="A226" s="237"/>
      <c r="B226" s="238"/>
      <c r="C226" s="238"/>
      <c r="D226" s="239"/>
      <c r="E226" s="241"/>
    </row>
    <row r="227" spans="1:5" x14ac:dyDescent="0.25">
      <c r="A227" s="237"/>
      <c r="B227" s="238"/>
      <c r="C227" s="238"/>
      <c r="D227" s="239"/>
      <c r="E227" s="241"/>
    </row>
    <row r="228" spans="1:5" x14ac:dyDescent="0.25">
      <c r="A228" s="237"/>
      <c r="B228" s="238"/>
      <c r="C228" s="238"/>
      <c r="D228" s="239"/>
      <c r="E228" s="241"/>
    </row>
    <row r="229" spans="1:5" x14ac:dyDescent="0.25">
      <c r="A229" s="237"/>
      <c r="B229" s="238"/>
      <c r="C229" s="238"/>
      <c r="D229" s="239"/>
      <c r="E229" s="241"/>
    </row>
    <row r="230" spans="1:5" x14ac:dyDescent="0.25">
      <c r="A230" s="237"/>
      <c r="B230" s="238"/>
      <c r="C230" s="238"/>
      <c r="D230" s="239"/>
      <c r="E230" s="241"/>
    </row>
    <row r="231" spans="1:5" x14ac:dyDescent="0.25">
      <c r="A231" s="237"/>
      <c r="B231" s="238"/>
      <c r="C231" s="238"/>
      <c r="D231" s="239"/>
      <c r="E231" s="241"/>
    </row>
    <row r="232" spans="1:5" x14ac:dyDescent="0.25">
      <c r="A232" s="237"/>
      <c r="B232" s="238"/>
      <c r="C232" s="238"/>
      <c r="D232" s="239"/>
      <c r="E232" s="241"/>
    </row>
    <row r="233" spans="1:5" x14ac:dyDescent="0.25">
      <c r="A233" s="237"/>
      <c r="B233" s="238"/>
      <c r="C233" s="238"/>
      <c r="D233" s="239"/>
      <c r="E233" s="241"/>
    </row>
    <row r="234" spans="1:5" x14ac:dyDescent="0.25">
      <c r="A234" s="237"/>
      <c r="B234" s="238"/>
      <c r="C234" s="238"/>
      <c r="D234" s="239"/>
      <c r="E234" s="241"/>
    </row>
    <row r="235" spans="1:5" x14ac:dyDescent="0.25">
      <c r="A235" s="237"/>
      <c r="B235" s="238"/>
      <c r="C235" s="238"/>
      <c r="D235" s="239"/>
      <c r="E235" s="241"/>
    </row>
    <row r="236" spans="1:5" x14ac:dyDescent="0.25">
      <c r="A236" s="237"/>
      <c r="B236" s="238"/>
      <c r="C236" s="238"/>
      <c r="D236" s="239"/>
      <c r="E236" s="241"/>
    </row>
    <row r="237" spans="1:5" x14ac:dyDescent="0.25">
      <c r="A237" s="237"/>
      <c r="B237" s="238"/>
      <c r="C237" s="238"/>
      <c r="D237" s="239"/>
      <c r="E237" s="241"/>
    </row>
    <row r="238" spans="1:5" x14ac:dyDescent="0.25">
      <c r="A238" s="237"/>
      <c r="B238" s="238"/>
      <c r="C238" s="238"/>
      <c r="D238" s="239"/>
      <c r="E238" s="241"/>
    </row>
    <row r="239" spans="1:5" x14ac:dyDescent="0.25">
      <c r="A239" s="237"/>
      <c r="B239" s="238"/>
      <c r="C239" s="238"/>
      <c r="D239" s="239"/>
      <c r="E239" s="241"/>
    </row>
    <row r="240" spans="1:5" x14ac:dyDescent="0.25">
      <c r="A240" s="237"/>
      <c r="B240" s="238"/>
      <c r="C240" s="238"/>
      <c r="D240" s="239"/>
      <c r="E240" s="241"/>
    </row>
    <row r="241" spans="1:5" x14ac:dyDescent="0.25">
      <c r="A241" s="237"/>
      <c r="B241" s="238"/>
      <c r="C241" s="238"/>
      <c r="D241" s="239"/>
      <c r="E241" s="241"/>
    </row>
    <row r="242" spans="1:5" x14ac:dyDescent="0.25">
      <c r="A242" s="237"/>
      <c r="B242" s="238"/>
      <c r="C242" s="238"/>
      <c r="D242" s="239"/>
      <c r="E242" s="241"/>
    </row>
    <row r="243" spans="1:5" x14ac:dyDescent="0.25">
      <c r="A243" s="237"/>
      <c r="B243" s="238"/>
      <c r="C243" s="238"/>
      <c r="D243" s="239"/>
      <c r="E243" s="241"/>
    </row>
    <row r="244" spans="1:5" x14ac:dyDescent="0.25">
      <c r="A244" s="237"/>
      <c r="B244" s="238"/>
      <c r="C244" s="238"/>
      <c r="D244" s="239"/>
      <c r="E244" s="241"/>
    </row>
    <row r="245" spans="1:5" x14ac:dyDescent="0.25">
      <c r="A245" s="237"/>
      <c r="B245" s="238"/>
      <c r="C245" s="238"/>
      <c r="D245" s="239"/>
      <c r="E245" s="241"/>
    </row>
    <row r="246" spans="1:5" x14ac:dyDescent="0.25">
      <c r="A246" s="237"/>
      <c r="B246" s="238"/>
      <c r="C246" s="238"/>
      <c r="D246" s="239"/>
      <c r="E246" s="241"/>
    </row>
    <row r="247" spans="1:5" x14ac:dyDescent="0.25">
      <c r="A247" s="237"/>
      <c r="B247" s="238"/>
      <c r="C247" s="238"/>
      <c r="D247" s="239"/>
      <c r="E247" s="241"/>
    </row>
    <row r="248" spans="1:5" x14ac:dyDescent="0.25">
      <c r="A248" s="237"/>
      <c r="B248" s="238"/>
      <c r="C248" s="238"/>
      <c r="D248" s="239"/>
      <c r="E248" s="241"/>
    </row>
    <row r="249" spans="1:5" x14ac:dyDescent="0.25">
      <c r="A249" s="237"/>
      <c r="B249" s="238"/>
      <c r="C249" s="238"/>
      <c r="D249" s="239"/>
      <c r="E249" s="241"/>
    </row>
    <row r="250" spans="1:5" x14ac:dyDescent="0.25">
      <c r="A250" s="237"/>
      <c r="B250" s="238"/>
      <c r="C250" s="238"/>
      <c r="D250" s="239"/>
      <c r="E250" s="241"/>
    </row>
    <row r="251" spans="1:5" x14ac:dyDescent="0.25">
      <c r="A251" s="237"/>
      <c r="B251" s="238"/>
      <c r="C251" s="238"/>
      <c r="D251" s="239"/>
      <c r="E251" s="241"/>
    </row>
    <row r="252" spans="1:5" x14ac:dyDescent="0.25">
      <c r="A252" s="237"/>
      <c r="B252" s="238"/>
      <c r="C252" s="238"/>
      <c r="D252" s="239"/>
      <c r="E252" s="241"/>
    </row>
    <row r="253" spans="1:5" x14ac:dyDescent="0.25">
      <c r="A253" s="237"/>
      <c r="B253" s="238"/>
      <c r="C253" s="238"/>
      <c r="D253" s="239"/>
      <c r="E253" s="241"/>
    </row>
    <row r="254" spans="1:5" x14ac:dyDescent="0.25">
      <c r="A254" s="237"/>
      <c r="B254" s="238"/>
      <c r="C254" s="238"/>
      <c r="D254" s="239"/>
      <c r="E254" s="241"/>
    </row>
    <row r="255" spans="1:5" x14ac:dyDescent="0.25">
      <c r="A255" s="237"/>
      <c r="B255" s="238"/>
      <c r="C255" s="238"/>
      <c r="D255" s="239"/>
      <c r="E255" s="241"/>
    </row>
    <row r="256" spans="1:5" x14ac:dyDescent="0.25">
      <c r="A256" s="237"/>
      <c r="B256" s="238"/>
      <c r="C256" s="238"/>
      <c r="D256" s="239"/>
      <c r="E256" s="241"/>
    </row>
    <row r="257" spans="1:5" x14ac:dyDescent="0.25">
      <c r="A257" s="237"/>
      <c r="B257" s="238"/>
      <c r="C257" s="238"/>
      <c r="D257" s="239"/>
      <c r="E257" s="241"/>
    </row>
    <row r="258" spans="1:5" x14ac:dyDescent="0.25">
      <c r="A258" s="237"/>
      <c r="B258" s="238"/>
      <c r="C258" s="238"/>
      <c r="D258" s="239"/>
      <c r="E258" s="241"/>
    </row>
    <row r="259" spans="1:5" x14ac:dyDescent="0.25">
      <c r="A259" s="237"/>
      <c r="B259" s="238"/>
      <c r="C259" s="238"/>
      <c r="D259" s="239"/>
      <c r="E259" s="241"/>
    </row>
    <row r="260" spans="1:5" x14ac:dyDescent="0.25">
      <c r="A260" s="237"/>
      <c r="B260" s="238"/>
      <c r="C260" s="238"/>
      <c r="D260" s="239"/>
      <c r="E260" s="241"/>
    </row>
    <row r="261" spans="1:5" x14ac:dyDescent="0.25">
      <c r="A261" s="237"/>
      <c r="B261" s="238"/>
      <c r="C261" s="238"/>
      <c r="D261" s="239"/>
      <c r="E261" s="241"/>
    </row>
    <row r="262" spans="1:5" x14ac:dyDescent="0.25">
      <c r="A262" s="237"/>
      <c r="B262" s="238"/>
      <c r="C262" s="238"/>
      <c r="D262" s="239"/>
      <c r="E262" s="241"/>
    </row>
    <row r="263" spans="1:5" x14ac:dyDescent="0.25">
      <c r="A263" s="237"/>
      <c r="B263" s="238"/>
      <c r="C263" s="238"/>
      <c r="D263" s="239"/>
      <c r="E263" s="241"/>
    </row>
    <row r="264" spans="1:5" x14ac:dyDescent="0.25">
      <c r="A264" s="237"/>
      <c r="B264" s="238"/>
      <c r="C264" s="238"/>
      <c r="D264" s="239"/>
      <c r="E264" s="241"/>
    </row>
    <row r="265" spans="1:5" x14ac:dyDescent="0.25">
      <c r="A265" s="237"/>
      <c r="B265" s="238"/>
      <c r="C265" s="238"/>
      <c r="D265" s="239"/>
      <c r="E265" s="241"/>
    </row>
    <row r="266" spans="1:5" x14ac:dyDescent="0.25">
      <c r="A266" s="237"/>
      <c r="B266" s="238"/>
      <c r="C266" s="238"/>
      <c r="D266" s="239"/>
      <c r="E266" s="241"/>
    </row>
    <row r="267" spans="1:5" x14ac:dyDescent="0.25">
      <c r="A267" s="237"/>
      <c r="B267" s="238"/>
      <c r="C267" s="238"/>
      <c r="D267" s="239"/>
      <c r="E267" s="241"/>
    </row>
    <row r="268" spans="1:5" x14ac:dyDescent="0.25">
      <c r="A268" s="237"/>
      <c r="B268" s="238"/>
      <c r="C268" s="238"/>
      <c r="D268" s="239"/>
      <c r="E268" s="241"/>
    </row>
    <row r="269" spans="1:5" x14ac:dyDescent="0.25">
      <c r="A269" s="237"/>
      <c r="B269" s="238"/>
      <c r="C269" s="238"/>
      <c r="D269" s="239"/>
      <c r="E269" s="241"/>
    </row>
    <row r="270" spans="1:5" x14ac:dyDescent="0.25">
      <c r="A270" s="237"/>
      <c r="B270" s="238"/>
      <c r="C270" s="238"/>
      <c r="D270" s="239"/>
      <c r="E270" s="241"/>
    </row>
    <row r="271" spans="1:5" x14ac:dyDescent="0.25">
      <c r="A271" s="237"/>
      <c r="B271" s="238"/>
      <c r="C271" s="238"/>
      <c r="D271" s="239"/>
      <c r="E271" s="241"/>
    </row>
    <row r="272" spans="1:5" x14ac:dyDescent="0.25">
      <c r="A272" s="237"/>
      <c r="B272" s="238"/>
      <c r="C272" s="238"/>
      <c r="D272" s="239"/>
      <c r="E272" s="241"/>
    </row>
    <row r="273" spans="1:5" x14ac:dyDescent="0.25">
      <c r="A273" s="237"/>
      <c r="B273" s="238"/>
      <c r="C273" s="238"/>
      <c r="D273" s="239"/>
      <c r="E273" s="241"/>
    </row>
    <row r="274" spans="1:5" x14ac:dyDescent="0.25">
      <c r="A274" s="237"/>
      <c r="B274" s="238"/>
      <c r="C274" s="238"/>
      <c r="D274" s="239"/>
      <c r="E274" s="241"/>
    </row>
    <row r="275" spans="1:5" x14ac:dyDescent="0.25">
      <c r="A275" s="237"/>
      <c r="B275" s="238"/>
      <c r="C275" s="238"/>
      <c r="D275" s="239"/>
      <c r="E275" s="241"/>
    </row>
    <row r="276" spans="1:5" x14ac:dyDescent="0.25">
      <c r="A276" s="237"/>
      <c r="B276" s="238"/>
      <c r="C276" s="238"/>
      <c r="D276" s="239"/>
      <c r="E276" s="241"/>
    </row>
    <row r="277" spans="1:5" x14ac:dyDescent="0.25">
      <c r="A277" s="237"/>
      <c r="B277" s="238"/>
      <c r="C277" s="238"/>
      <c r="D277" s="239"/>
      <c r="E277" s="241"/>
    </row>
    <row r="278" spans="1:5" x14ac:dyDescent="0.25">
      <c r="A278" s="237"/>
      <c r="B278" s="238"/>
      <c r="C278" s="238"/>
      <c r="D278" s="239"/>
      <c r="E278" s="241"/>
    </row>
    <row r="279" spans="1:5" x14ac:dyDescent="0.25">
      <c r="A279" s="237"/>
      <c r="B279" s="238"/>
      <c r="C279" s="238"/>
      <c r="D279" s="239"/>
      <c r="E279" s="241"/>
    </row>
    <row r="280" spans="1:5" x14ac:dyDescent="0.25">
      <c r="A280" s="237"/>
      <c r="B280" s="238"/>
      <c r="C280" s="238"/>
      <c r="D280" s="239"/>
      <c r="E280" s="241"/>
    </row>
    <row r="281" spans="1:5" x14ac:dyDescent="0.25">
      <c r="A281" s="237"/>
      <c r="B281" s="238"/>
      <c r="C281" s="238"/>
      <c r="D281" s="239"/>
      <c r="E281" s="241"/>
    </row>
    <row r="282" spans="1:5" x14ac:dyDescent="0.25">
      <c r="A282" s="237"/>
      <c r="B282" s="238"/>
      <c r="C282" s="238"/>
      <c r="D282" s="239"/>
      <c r="E282" s="241"/>
    </row>
    <row r="283" spans="1:5" x14ac:dyDescent="0.25">
      <c r="A283" s="237"/>
      <c r="B283" s="238"/>
      <c r="C283" s="238"/>
      <c r="D283" s="239"/>
      <c r="E283" s="241"/>
    </row>
    <row r="284" spans="1:5" x14ac:dyDescent="0.25">
      <c r="A284" s="237"/>
      <c r="B284" s="238"/>
      <c r="C284" s="238"/>
      <c r="D284" s="239"/>
      <c r="E284" s="241"/>
    </row>
    <row r="285" spans="1:5" x14ac:dyDescent="0.25">
      <c r="A285" s="237"/>
      <c r="B285" s="238"/>
      <c r="C285" s="238"/>
      <c r="D285" s="239"/>
      <c r="E285" s="241"/>
    </row>
    <row r="286" spans="1:5" x14ac:dyDescent="0.25">
      <c r="A286" s="237"/>
      <c r="B286" s="238"/>
      <c r="C286" s="238"/>
      <c r="D286" s="239"/>
      <c r="E286" s="241"/>
    </row>
    <row r="287" spans="1:5" x14ac:dyDescent="0.25">
      <c r="A287" s="237"/>
      <c r="B287" s="238"/>
      <c r="C287" s="238"/>
      <c r="D287" s="239"/>
      <c r="E287" s="241"/>
    </row>
    <row r="288" spans="1:5" x14ac:dyDescent="0.25">
      <c r="A288" s="237"/>
      <c r="B288" s="238"/>
      <c r="C288" s="238"/>
      <c r="D288" s="239"/>
      <c r="E288" s="241"/>
    </row>
    <row r="289" spans="1:5" x14ac:dyDescent="0.25">
      <c r="A289" s="237"/>
      <c r="B289" s="238"/>
      <c r="C289" s="238"/>
      <c r="D289" s="239"/>
      <c r="E289" s="241"/>
    </row>
    <row r="290" spans="1:5" x14ac:dyDescent="0.25">
      <c r="A290" s="237"/>
      <c r="B290" s="238"/>
      <c r="C290" s="238"/>
      <c r="D290" s="239"/>
      <c r="E290" s="241"/>
    </row>
    <row r="291" spans="1:5" x14ac:dyDescent="0.25">
      <c r="A291" s="237"/>
      <c r="B291" s="238"/>
      <c r="C291" s="238"/>
      <c r="D291" s="239"/>
      <c r="E291" s="241"/>
    </row>
    <row r="292" spans="1:5" x14ac:dyDescent="0.25">
      <c r="A292" s="237"/>
      <c r="B292" s="238"/>
      <c r="C292" s="238"/>
      <c r="D292" s="239"/>
      <c r="E292" s="241"/>
    </row>
    <row r="293" spans="1:5" x14ac:dyDescent="0.25">
      <c r="A293" s="237"/>
      <c r="B293" s="238"/>
      <c r="C293" s="238"/>
      <c r="D293" s="239"/>
      <c r="E293" s="241"/>
    </row>
    <row r="294" spans="1:5" x14ac:dyDescent="0.25">
      <c r="A294" s="237"/>
      <c r="B294" s="238"/>
      <c r="C294" s="238"/>
      <c r="D294" s="239"/>
      <c r="E294" s="241"/>
    </row>
    <row r="295" spans="1:5" x14ac:dyDescent="0.25">
      <c r="A295" s="237"/>
      <c r="B295" s="238"/>
      <c r="C295" s="238"/>
      <c r="D295" s="239"/>
      <c r="E295" s="241"/>
    </row>
    <row r="296" spans="1:5" x14ac:dyDescent="0.25">
      <c r="A296" s="237"/>
      <c r="B296" s="238"/>
      <c r="C296" s="238"/>
      <c r="D296" s="239"/>
      <c r="E296" s="241"/>
    </row>
    <row r="297" spans="1:5" x14ac:dyDescent="0.25">
      <c r="A297" s="237"/>
      <c r="B297" s="238"/>
      <c r="C297" s="238"/>
      <c r="D297" s="239"/>
      <c r="E297" s="241"/>
    </row>
    <row r="298" spans="1:5" x14ac:dyDescent="0.25">
      <c r="A298" s="237"/>
      <c r="B298" s="238"/>
      <c r="C298" s="238"/>
      <c r="D298" s="239"/>
      <c r="E298" s="241"/>
    </row>
    <row r="299" spans="1:5" x14ac:dyDescent="0.25">
      <c r="A299" s="237"/>
      <c r="B299" s="238"/>
      <c r="C299" s="238"/>
      <c r="D299" s="239"/>
      <c r="E299" s="241"/>
    </row>
    <row r="300" spans="1:5" x14ac:dyDescent="0.25">
      <c r="A300" s="237"/>
      <c r="B300" s="238"/>
      <c r="C300" s="238"/>
      <c r="D300" s="239"/>
      <c r="E300" s="241"/>
    </row>
    <row r="301" spans="1:5" x14ac:dyDescent="0.25">
      <c r="A301" s="237"/>
      <c r="B301" s="238"/>
      <c r="C301" s="238"/>
      <c r="D301" s="239"/>
      <c r="E301" s="241"/>
    </row>
    <row r="302" spans="1:5" x14ac:dyDescent="0.25">
      <c r="A302" s="237"/>
      <c r="B302" s="238"/>
      <c r="C302" s="238"/>
      <c r="D302" s="239"/>
      <c r="E302" s="241"/>
    </row>
    <row r="303" spans="1:5" x14ac:dyDescent="0.25">
      <c r="A303" s="237"/>
      <c r="B303" s="238"/>
      <c r="C303" s="238"/>
      <c r="D303" s="239"/>
      <c r="E303" s="241"/>
    </row>
    <row r="304" spans="1:5" x14ac:dyDescent="0.25">
      <c r="A304" s="237"/>
      <c r="B304" s="238"/>
      <c r="C304" s="238"/>
      <c r="D304" s="239"/>
      <c r="E304" s="241"/>
    </row>
    <row r="305" spans="1:5" x14ac:dyDescent="0.25">
      <c r="A305" s="237"/>
      <c r="B305" s="238"/>
      <c r="C305" s="238"/>
      <c r="D305" s="239"/>
      <c r="E305" s="241"/>
    </row>
    <row r="306" spans="1:5" x14ac:dyDescent="0.25">
      <c r="A306" s="237"/>
      <c r="B306" s="238"/>
      <c r="C306" s="238"/>
      <c r="D306" s="239"/>
      <c r="E306" s="241"/>
    </row>
    <row r="307" spans="1:5" x14ac:dyDescent="0.25">
      <c r="A307" s="237"/>
      <c r="B307" s="238"/>
      <c r="C307" s="238"/>
      <c r="D307" s="239"/>
      <c r="E307" s="241"/>
    </row>
    <row r="308" spans="1:5" x14ac:dyDescent="0.25">
      <c r="A308" s="237"/>
      <c r="B308" s="238"/>
      <c r="C308" s="238"/>
      <c r="D308" s="239"/>
      <c r="E308" s="241"/>
    </row>
    <row r="309" spans="1:5" x14ac:dyDescent="0.25">
      <c r="A309" s="237"/>
      <c r="B309" s="238"/>
      <c r="C309" s="238"/>
      <c r="D309" s="239"/>
      <c r="E309" s="241"/>
    </row>
    <row r="310" spans="1:5" x14ac:dyDescent="0.25">
      <c r="A310" s="237"/>
      <c r="B310" s="238"/>
      <c r="C310" s="238"/>
      <c r="D310" s="239"/>
      <c r="E310" s="241"/>
    </row>
    <row r="311" spans="1:5" x14ac:dyDescent="0.25">
      <c r="A311" s="237"/>
      <c r="B311" s="238"/>
      <c r="C311" s="238"/>
      <c r="D311" s="239"/>
      <c r="E311" s="241"/>
    </row>
    <row r="312" spans="1:5" x14ac:dyDescent="0.25">
      <c r="A312" s="237"/>
      <c r="B312" s="238"/>
      <c r="C312" s="238"/>
      <c r="D312" s="239"/>
      <c r="E312" s="241"/>
    </row>
    <row r="313" spans="1:5" x14ac:dyDescent="0.25">
      <c r="A313" s="237"/>
      <c r="B313" s="238"/>
      <c r="C313" s="238"/>
      <c r="D313" s="239"/>
      <c r="E313" s="241"/>
    </row>
    <row r="314" spans="1:5" x14ac:dyDescent="0.25">
      <c r="A314" s="237"/>
      <c r="B314" s="238"/>
      <c r="C314" s="238"/>
      <c r="D314" s="239"/>
      <c r="E314" s="241"/>
    </row>
    <row r="315" spans="1:5" x14ac:dyDescent="0.25">
      <c r="A315" s="237"/>
      <c r="B315" s="238"/>
      <c r="C315" s="238"/>
      <c r="D315" s="239"/>
      <c r="E315" s="241"/>
    </row>
    <row r="316" spans="1:5" x14ac:dyDescent="0.25">
      <c r="A316" s="237"/>
      <c r="B316" s="238"/>
      <c r="C316" s="238"/>
      <c r="D316" s="239"/>
      <c r="E316" s="241"/>
    </row>
    <row r="317" spans="1:5" x14ac:dyDescent="0.25">
      <c r="A317" s="237"/>
      <c r="B317" s="238"/>
      <c r="C317" s="238"/>
      <c r="D317" s="239"/>
      <c r="E317" s="241"/>
    </row>
    <row r="318" spans="1:5" x14ac:dyDescent="0.25">
      <c r="A318" s="237"/>
      <c r="B318" s="238"/>
      <c r="C318" s="238"/>
      <c r="D318" s="239"/>
      <c r="E318" s="241"/>
    </row>
    <row r="319" spans="1:5" x14ac:dyDescent="0.25">
      <c r="A319" s="237"/>
      <c r="B319" s="238"/>
      <c r="C319" s="238"/>
      <c r="D319" s="239"/>
      <c r="E319" s="241"/>
    </row>
    <row r="320" spans="1:5" x14ac:dyDescent="0.25">
      <c r="A320" s="237"/>
      <c r="B320" s="238"/>
      <c r="C320" s="238"/>
      <c r="D320" s="239"/>
      <c r="E320" s="241"/>
    </row>
    <row r="321" spans="1:5" x14ac:dyDescent="0.25">
      <c r="A321" s="237"/>
      <c r="B321" s="238"/>
      <c r="C321" s="238"/>
      <c r="D321" s="239"/>
      <c r="E321" s="241"/>
    </row>
    <row r="322" spans="1:5" x14ac:dyDescent="0.25">
      <c r="A322" s="237"/>
      <c r="B322" s="238"/>
      <c r="C322" s="238"/>
      <c r="D322" s="239"/>
      <c r="E322" s="241"/>
    </row>
    <row r="323" spans="1:5" x14ac:dyDescent="0.25">
      <c r="A323" s="237"/>
      <c r="B323" s="238"/>
      <c r="C323" s="238"/>
      <c r="D323" s="239"/>
      <c r="E323" s="241"/>
    </row>
    <row r="324" spans="1:5" x14ac:dyDescent="0.25">
      <c r="A324" s="237"/>
      <c r="B324" s="238"/>
      <c r="C324" s="238"/>
      <c r="D324" s="239"/>
      <c r="E324" s="241"/>
    </row>
    <row r="325" spans="1:5" x14ac:dyDescent="0.25">
      <c r="A325" s="237"/>
      <c r="B325" s="238"/>
      <c r="C325" s="238"/>
      <c r="D325" s="239"/>
      <c r="E325" s="241"/>
    </row>
    <row r="326" spans="1:5" x14ac:dyDescent="0.25">
      <c r="A326" s="237"/>
      <c r="B326" s="238"/>
      <c r="C326" s="238"/>
      <c r="D326" s="239"/>
      <c r="E326" s="241"/>
    </row>
    <row r="327" spans="1:5" x14ac:dyDescent="0.25">
      <c r="A327" s="237"/>
      <c r="B327" s="238"/>
      <c r="C327" s="238"/>
      <c r="D327" s="239"/>
      <c r="E327" s="241"/>
    </row>
    <row r="328" spans="1:5" x14ac:dyDescent="0.25">
      <c r="A328" s="237"/>
      <c r="B328" s="238"/>
      <c r="C328" s="238"/>
      <c r="D328" s="239"/>
      <c r="E328" s="241"/>
    </row>
    <row r="329" spans="1:5" x14ac:dyDescent="0.25">
      <c r="A329" s="237"/>
      <c r="B329" s="238"/>
      <c r="C329" s="238"/>
      <c r="D329" s="239"/>
      <c r="E329" s="241"/>
    </row>
    <row r="330" spans="1:5" x14ac:dyDescent="0.25">
      <c r="A330" s="237"/>
      <c r="B330" s="238"/>
      <c r="C330" s="238"/>
      <c r="D330" s="239"/>
      <c r="E330" s="241"/>
    </row>
    <row r="331" spans="1:5" x14ac:dyDescent="0.25">
      <c r="A331" s="237"/>
      <c r="B331" s="238"/>
      <c r="C331" s="238"/>
      <c r="D331" s="239"/>
      <c r="E331" s="241"/>
    </row>
    <row r="332" spans="1:5" x14ac:dyDescent="0.25">
      <c r="A332" s="237"/>
      <c r="B332" s="238"/>
      <c r="C332" s="238"/>
      <c r="D332" s="239"/>
      <c r="E332" s="241"/>
    </row>
    <row r="333" spans="1:5" x14ac:dyDescent="0.25">
      <c r="A333" s="237"/>
      <c r="B333" s="238"/>
      <c r="C333" s="238"/>
      <c r="D333" s="239"/>
      <c r="E333" s="241"/>
    </row>
    <row r="334" spans="1:5" x14ac:dyDescent="0.25">
      <c r="A334" s="237"/>
      <c r="B334" s="238"/>
      <c r="C334" s="238"/>
      <c r="D334" s="239"/>
      <c r="E334" s="241"/>
    </row>
    <row r="335" spans="1:5" x14ac:dyDescent="0.25">
      <c r="A335" s="237"/>
      <c r="B335" s="238"/>
      <c r="C335" s="238"/>
      <c r="D335" s="239"/>
      <c r="E335" s="241"/>
    </row>
    <row r="336" spans="1:5" x14ac:dyDescent="0.25">
      <c r="A336" s="237"/>
      <c r="B336" s="238"/>
      <c r="C336" s="238"/>
      <c r="D336" s="239"/>
      <c r="E336" s="241"/>
    </row>
    <row r="337" spans="1:5" x14ac:dyDescent="0.25">
      <c r="A337" s="237"/>
      <c r="B337" s="238"/>
      <c r="C337" s="238"/>
      <c r="D337" s="239"/>
      <c r="E337" s="241"/>
    </row>
    <row r="338" spans="1:5" x14ac:dyDescent="0.25">
      <c r="A338" s="237"/>
      <c r="B338" s="238"/>
      <c r="C338" s="238"/>
      <c r="D338" s="239"/>
      <c r="E338" s="241"/>
    </row>
    <row r="339" spans="1:5" x14ac:dyDescent="0.25">
      <c r="A339" s="237"/>
      <c r="B339" s="238"/>
      <c r="C339" s="238"/>
      <c r="D339" s="239"/>
      <c r="E339" s="241"/>
    </row>
    <row r="340" spans="1:5" x14ac:dyDescent="0.25">
      <c r="A340" s="237"/>
      <c r="B340" s="238"/>
      <c r="C340" s="238"/>
      <c r="D340" s="239"/>
      <c r="E340" s="241"/>
    </row>
    <row r="341" spans="1:5" x14ac:dyDescent="0.25">
      <c r="A341" s="237"/>
      <c r="B341" s="238"/>
      <c r="C341" s="238"/>
      <c r="D341" s="239"/>
      <c r="E341" s="241"/>
    </row>
    <row r="342" spans="1:5" x14ac:dyDescent="0.25">
      <c r="A342" s="237"/>
      <c r="B342" s="238"/>
      <c r="C342" s="238"/>
      <c r="D342" s="239"/>
      <c r="E342" s="241"/>
    </row>
    <row r="343" spans="1:5" x14ac:dyDescent="0.25">
      <c r="A343" s="237"/>
      <c r="B343" s="238"/>
      <c r="C343" s="238"/>
      <c r="D343" s="239"/>
      <c r="E343" s="241"/>
    </row>
    <row r="344" spans="1:5" x14ac:dyDescent="0.25">
      <c r="A344" s="237"/>
      <c r="B344" s="238"/>
      <c r="C344" s="238"/>
      <c r="D344" s="239"/>
      <c r="E344" s="241"/>
    </row>
    <row r="345" spans="1:5" x14ac:dyDescent="0.25">
      <c r="A345" s="237"/>
      <c r="B345" s="238"/>
      <c r="C345" s="238"/>
      <c r="D345" s="239"/>
      <c r="E345" s="241"/>
    </row>
    <row r="346" spans="1:5" x14ac:dyDescent="0.25">
      <c r="A346" s="237"/>
      <c r="B346" s="238"/>
      <c r="C346" s="238"/>
      <c r="D346" s="239"/>
      <c r="E346" s="241"/>
    </row>
    <row r="347" spans="1:5" x14ac:dyDescent="0.25">
      <c r="A347" s="237"/>
      <c r="B347" s="238"/>
      <c r="C347" s="238"/>
      <c r="D347" s="239"/>
      <c r="E347" s="241"/>
    </row>
    <row r="348" spans="1:5" x14ac:dyDescent="0.25">
      <c r="A348" s="237"/>
      <c r="B348" s="238"/>
      <c r="C348" s="238"/>
      <c r="D348" s="239"/>
      <c r="E348" s="241"/>
    </row>
    <row r="349" spans="1:5" x14ac:dyDescent="0.25">
      <c r="A349" s="237"/>
      <c r="B349" s="238"/>
      <c r="C349" s="238"/>
      <c r="D349" s="239"/>
      <c r="E349" s="241"/>
    </row>
    <row r="350" spans="1:5" x14ac:dyDescent="0.25">
      <c r="A350" s="237"/>
      <c r="B350" s="238"/>
      <c r="C350" s="238"/>
      <c r="D350" s="239"/>
      <c r="E350" s="241"/>
    </row>
    <row r="351" spans="1:5" x14ac:dyDescent="0.25">
      <c r="A351" s="237"/>
      <c r="B351" s="238"/>
      <c r="C351" s="238"/>
      <c r="D351" s="239"/>
      <c r="E351" s="241"/>
    </row>
    <row r="352" spans="1:5" x14ac:dyDescent="0.25">
      <c r="A352" s="237"/>
      <c r="B352" s="238"/>
      <c r="C352" s="238"/>
      <c r="D352" s="239"/>
      <c r="E352" s="241"/>
    </row>
    <row r="353" spans="1:5" x14ac:dyDescent="0.25">
      <c r="A353" s="237"/>
      <c r="B353" s="238"/>
      <c r="C353" s="238"/>
      <c r="D353" s="239"/>
      <c r="E353" s="241"/>
    </row>
    <row r="354" spans="1:5" x14ac:dyDescent="0.25">
      <c r="A354" s="237"/>
      <c r="B354" s="238"/>
      <c r="C354" s="238"/>
      <c r="D354" s="239"/>
      <c r="E354" s="241"/>
    </row>
    <row r="355" spans="1:5" x14ac:dyDescent="0.25">
      <c r="A355" s="237"/>
      <c r="B355" s="238"/>
      <c r="C355" s="238"/>
      <c r="D355" s="239"/>
      <c r="E355" s="241"/>
    </row>
    <row r="356" spans="1:5" x14ac:dyDescent="0.25">
      <c r="A356" s="237"/>
      <c r="B356" s="238"/>
      <c r="C356" s="238"/>
      <c r="D356" s="239"/>
      <c r="E356" s="241"/>
    </row>
    <row r="357" spans="1:5" x14ac:dyDescent="0.25">
      <c r="A357" s="237"/>
      <c r="B357" s="238"/>
      <c r="C357" s="238"/>
      <c r="D357" s="239"/>
      <c r="E357" s="241"/>
    </row>
    <row r="358" spans="1:5" x14ac:dyDescent="0.25">
      <c r="A358" s="237"/>
      <c r="B358" s="238"/>
      <c r="C358" s="238"/>
      <c r="D358" s="239"/>
      <c r="E358" s="241"/>
    </row>
    <row r="359" spans="1:5" x14ac:dyDescent="0.25">
      <c r="A359" s="237"/>
      <c r="B359" s="238"/>
      <c r="C359" s="238"/>
      <c r="D359" s="239"/>
      <c r="E359" s="241"/>
    </row>
    <row r="360" spans="1:5" x14ac:dyDescent="0.25">
      <c r="A360" s="237"/>
      <c r="B360" s="238"/>
      <c r="C360" s="238"/>
      <c r="D360" s="239"/>
      <c r="E360" s="241"/>
    </row>
    <row r="361" spans="1:5" x14ac:dyDescent="0.25">
      <c r="A361" s="237"/>
      <c r="B361" s="238"/>
      <c r="C361" s="238"/>
      <c r="D361" s="239"/>
      <c r="E361" s="241"/>
    </row>
    <row r="362" spans="1:5" x14ac:dyDescent="0.25">
      <c r="A362" s="237"/>
      <c r="B362" s="238"/>
      <c r="C362" s="238"/>
      <c r="D362" s="239"/>
      <c r="E362" s="241"/>
    </row>
    <row r="363" spans="1:5" x14ac:dyDescent="0.25">
      <c r="A363" s="237"/>
      <c r="B363" s="238"/>
      <c r="C363" s="238"/>
      <c r="D363" s="239"/>
      <c r="E363" s="241"/>
    </row>
    <row r="364" spans="1:5" x14ac:dyDescent="0.25">
      <c r="A364" s="237"/>
      <c r="B364" s="238"/>
      <c r="C364" s="238"/>
      <c r="D364" s="239"/>
      <c r="E364" s="241"/>
    </row>
    <row r="365" spans="1:5" x14ac:dyDescent="0.25">
      <c r="A365" s="237"/>
      <c r="B365" s="238"/>
      <c r="C365" s="238"/>
      <c r="D365" s="239"/>
      <c r="E365" s="241"/>
    </row>
    <row r="366" spans="1:5" x14ac:dyDescent="0.25">
      <c r="A366" s="237"/>
      <c r="B366" s="238"/>
      <c r="C366" s="238"/>
      <c r="D366" s="239"/>
      <c r="E366" s="241"/>
    </row>
    <row r="367" spans="1:5" x14ac:dyDescent="0.25">
      <c r="A367" s="237"/>
      <c r="B367" s="238"/>
      <c r="C367" s="238"/>
      <c r="D367" s="239"/>
      <c r="E367" s="241"/>
    </row>
    <row r="368" spans="1:5" x14ac:dyDescent="0.25">
      <c r="A368" s="237"/>
      <c r="B368" s="238"/>
      <c r="C368" s="238"/>
      <c r="D368" s="239"/>
      <c r="E368" s="241"/>
    </row>
    <row r="369" spans="1:5" x14ac:dyDescent="0.25">
      <c r="A369" s="237"/>
      <c r="B369" s="238"/>
      <c r="C369" s="238"/>
      <c r="D369" s="239"/>
      <c r="E369" s="241"/>
    </row>
    <row r="370" spans="1:5" x14ac:dyDescent="0.25">
      <c r="A370" s="237"/>
      <c r="B370" s="238"/>
      <c r="C370" s="238"/>
      <c r="D370" s="239"/>
      <c r="E370" s="241"/>
    </row>
    <row r="371" spans="1:5" x14ac:dyDescent="0.25">
      <c r="A371" s="237"/>
      <c r="B371" s="238"/>
      <c r="C371" s="238"/>
      <c r="D371" s="239"/>
      <c r="E371" s="241"/>
    </row>
    <row r="372" spans="1:5" x14ac:dyDescent="0.25">
      <c r="A372" s="237"/>
      <c r="B372" s="238"/>
      <c r="C372" s="238"/>
      <c r="D372" s="239"/>
      <c r="E372" s="241"/>
    </row>
    <row r="373" spans="1:5" x14ac:dyDescent="0.25">
      <c r="A373" s="237"/>
      <c r="B373" s="238"/>
      <c r="C373" s="238"/>
      <c r="D373" s="239"/>
      <c r="E373" s="241"/>
    </row>
    <row r="374" spans="1:5" x14ac:dyDescent="0.25">
      <c r="A374" s="237"/>
      <c r="B374" s="238"/>
      <c r="C374" s="238"/>
      <c r="D374" s="239"/>
      <c r="E374" s="241"/>
    </row>
    <row r="375" spans="1:5" x14ac:dyDescent="0.25">
      <c r="A375" s="237"/>
      <c r="B375" s="238"/>
      <c r="C375" s="238"/>
      <c r="D375" s="239"/>
      <c r="E375" s="241"/>
    </row>
    <row r="376" spans="1:5" x14ac:dyDescent="0.25">
      <c r="A376" s="237"/>
      <c r="B376" s="238"/>
      <c r="C376" s="238"/>
      <c r="D376" s="239"/>
      <c r="E376" s="241"/>
    </row>
    <row r="377" spans="1:5" x14ac:dyDescent="0.25">
      <c r="A377" s="237"/>
      <c r="B377" s="238"/>
      <c r="C377" s="238"/>
      <c r="D377" s="239"/>
      <c r="E377" s="241"/>
    </row>
    <row r="378" spans="1:5" x14ac:dyDescent="0.25">
      <c r="A378" s="237"/>
      <c r="B378" s="238"/>
      <c r="C378" s="238"/>
      <c r="D378" s="239"/>
      <c r="E378" s="241"/>
    </row>
    <row r="379" spans="1:5" x14ac:dyDescent="0.25">
      <c r="A379" s="237"/>
      <c r="B379" s="238"/>
      <c r="C379" s="238"/>
      <c r="D379" s="239"/>
      <c r="E379" s="241"/>
    </row>
    <row r="380" spans="1:5" x14ac:dyDescent="0.25">
      <c r="A380" s="237"/>
      <c r="B380" s="238"/>
      <c r="C380" s="238"/>
      <c r="D380" s="239"/>
      <c r="E380" s="241"/>
    </row>
    <row r="381" spans="1:5" x14ac:dyDescent="0.25">
      <c r="A381" s="237"/>
      <c r="B381" s="238"/>
      <c r="C381" s="238"/>
      <c r="D381" s="239"/>
      <c r="E381" s="241"/>
    </row>
    <row r="382" spans="1:5" x14ac:dyDescent="0.25">
      <c r="A382" s="237"/>
      <c r="B382" s="238"/>
      <c r="C382" s="238"/>
      <c r="D382" s="239"/>
      <c r="E382" s="241"/>
    </row>
    <row r="383" spans="1:5" x14ac:dyDescent="0.25">
      <c r="A383" s="237"/>
      <c r="B383" s="238"/>
      <c r="C383" s="238"/>
      <c r="D383" s="239"/>
      <c r="E383" s="241"/>
    </row>
    <row r="384" spans="1:5" x14ac:dyDescent="0.25">
      <c r="A384" s="237"/>
      <c r="B384" s="238"/>
      <c r="C384" s="238"/>
      <c r="D384" s="239"/>
      <c r="E384" s="241"/>
    </row>
    <row r="385" spans="1:5" x14ac:dyDescent="0.25">
      <c r="A385" s="237"/>
      <c r="B385" s="238"/>
      <c r="C385" s="238"/>
      <c r="D385" s="239"/>
      <c r="E385" s="241"/>
    </row>
    <row r="386" spans="1:5" x14ac:dyDescent="0.25">
      <c r="A386" s="237"/>
      <c r="B386" s="238"/>
      <c r="C386" s="238"/>
      <c r="D386" s="239"/>
      <c r="E386" s="241"/>
    </row>
    <row r="387" spans="1:5" x14ac:dyDescent="0.25">
      <c r="A387" s="237"/>
      <c r="B387" s="238"/>
      <c r="C387" s="238"/>
      <c r="D387" s="239"/>
      <c r="E387" s="241"/>
    </row>
    <row r="388" spans="1:5" x14ac:dyDescent="0.25">
      <c r="A388" s="237"/>
      <c r="B388" s="238"/>
      <c r="C388" s="238"/>
      <c r="D388" s="239"/>
      <c r="E388" s="241"/>
    </row>
    <row r="389" spans="1:5" x14ac:dyDescent="0.25">
      <c r="A389" s="237"/>
      <c r="B389" s="238"/>
      <c r="C389" s="238"/>
      <c r="D389" s="239"/>
      <c r="E389" s="241"/>
    </row>
    <row r="390" spans="1:5" x14ac:dyDescent="0.25">
      <c r="A390" s="237"/>
      <c r="B390" s="238"/>
      <c r="C390" s="238"/>
      <c r="D390" s="239"/>
      <c r="E390" s="241"/>
    </row>
    <row r="391" spans="1:5" x14ac:dyDescent="0.25">
      <c r="A391" s="237"/>
      <c r="B391" s="238"/>
      <c r="C391" s="238"/>
      <c r="D391" s="239"/>
      <c r="E391" s="241"/>
    </row>
    <row r="392" spans="1:5" x14ac:dyDescent="0.25">
      <c r="A392" s="237"/>
      <c r="B392" s="238"/>
      <c r="C392" s="238"/>
      <c r="D392" s="239"/>
      <c r="E392" s="241"/>
    </row>
    <row r="393" spans="1:5" x14ac:dyDescent="0.25">
      <c r="A393" s="237"/>
      <c r="B393" s="238"/>
      <c r="C393" s="238"/>
      <c r="D393" s="239"/>
      <c r="E393" s="241"/>
    </row>
    <row r="394" spans="1:5" x14ac:dyDescent="0.25">
      <c r="A394" s="237"/>
      <c r="B394" s="238"/>
      <c r="C394" s="238"/>
      <c r="D394" s="239"/>
      <c r="E394" s="241"/>
    </row>
    <row r="395" spans="1:5" x14ac:dyDescent="0.25">
      <c r="A395" s="237"/>
      <c r="B395" s="238"/>
      <c r="C395" s="238"/>
      <c r="D395" s="239"/>
      <c r="E395" s="241"/>
    </row>
    <row r="396" spans="1:5" x14ac:dyDescent="0.25">
      <c r="A396" s="237"/>
      <c r="B396" s="238"/>
      <c r="C396" s="238"/>
      <c r="D396" s="239"/>
      <c r="E396" s="241"/>
    </row>
    <row r="397" spans="1:5" x14ac:dyDescent="0.25">
      <c r="A397" s="237"/>
      <c r="B397" s="238"/>
      <c r="C397" s="238"/>
      <c r="D397" s="239"/>
      <c r="E397" s="241"/>
    </row>
    <row r="398" spans="1:5" x14ac:dyDescent="0.25">
      <c r="A398" s="237"/>
      <c r="B398" s="238"/>
      <c r="C398" s="238"/>
      <c r="D398" s="239"/>
      <c r="E398" s="241"/>
    </row>
    <row r="399" spans="1:5" x14ac:dyDescent="0.25">
      <c r="A399" s="237"/>
      <c r="B399" s="238"/>
      <c r="C399" s="238"/>
      <c r="D399" s="239"/>
      <c r="E399" s="241"/>
    </row>
    <row r="400" spans="1:5" x14ac:dyDescent="0.25">
      <c r="A400" s="237"/>
      <c r="B400" s="238"/>
      <c r="C400" s="238"/>
      <c r="D400" s="239"/>
      <c r="E400" s="241"/>
    </row>
    <row r="401" spans="1:5" x14ac:dyDescent="0.25">
      <c r="A401" s="237"/>
      <c r="B401" s="238"/>
      <c r="C401" s="238"/>
      <c r="D401" s="239"/>
      <c r="E401" s="241"/>
    </row>
    <row r="402" spans="1:5" x14ac:dyDescent="0.25">
      <c r="A402" s="237"/>
      <c r="B402" s="238"/>
      <c r="C402" s="238"/>
      <c r="D402" s="239"/>
      <c r="E402" s="241"/>
    </row>
    <row r="403" spans="1:5" x14ac:dyDescent="0.25">
      <c r="A403" s="237"/>
      <c r="B403" s="238"/>
      <c r="C403" s="238"/>
      <c r="D403" s="239"/>
      <c r="E403" s="241"/>
    </row>
    <row r="404" spans="1:5" x14ac:dyDescent="0.25">
      <c r="A404" s="237"/>
      <c r="B404" s="238"/>
      <c r="C404" s="238"/>
      <c r="D404" s="239"/>
      <c r="E404" s="241"/>
    </row>
    <row r="405" spans="1:5" x14ac:dyDescent="0.25">
      <c r="A405" s="237"/>
      <c r="B405" s="238"/>
      <c r="C405" s="238"/>
      <c r="D405" s="239"/>
      <c r="E405" s="241"/>
    </row>
    <row r="406" spans="1:5" x14ac:dyDescent="0.25">
      <c r="A406" s="237"/>
      <c r="B406" s="238"/>
      <c r="C406" s="238"/>
      <c r="D406" s="239"/>
      <c r="E406" s="241"/>
    </row>
    <row r="407" spans="1:5" x14ac:dyDescent="0.25">
      <c r="A407" s="237"/>
      <c r="B407" s="238"/>
      <c r="C407" s="238"/>
      <c r="D407" s="239"/>
      <c r="E407" s="241"/>
    </row>
    <row r="408" spans="1:5" x14ac:dyDescent="0.25">
      <c r="A408" s="237"/>
      <c r="B408" s="238"/>
      <c r="C408" s="238"/>
      <c r="D408" s="239"/>
      <c r="E408" s="241"/>
    </row>
    <row r="409" spans="1:5" x14ac:dyDescent="0.25">
      <c r="A409" s="237"/>
      <c r="B409" s="238"/>
      <c r="C409" s="238"/>
      <c r="D409" s="239"/>
      <c r="E409" s="241"/>
    </row>
    <row r="410" spans="1:5" x14ac:dyDescent="0.25">
      <c r="A410" s="237"/>
      <c r="B410" s="238"/>
      <c r="C410" s="238"/>
      <c r="D410" s="239"/>
      <c r="E410" s="241"/>
    </row>
    <row r="411" spans="1:5" x14ac:dyDescent="0.25">
      <c r="A411" s="237"/>
      <c r="B411" s="238"/>
      <c r="C411" s="238"/>
      <c r="D411" s="239"/>
      <c r="E411" s="241"/>
    </row>
    <row r="412" spans="1:5" x14ac:dyDescent="0.25">
      <c r="A412" s="237"/>
      <c r="B412" s="238"/>
      <c r="C412" s="238"/>
      <c r="D412" s="239"/>
      <c r="E412" s="241"/>
    </row>
    <row r="413" spans="1:5" x14ac:dyDescent="0.25">
      <c r="A413" s="237"/>
      <c r="B413" s="238"/>
      <c r="C413" s="238"/>
      <c r="D413" s="239"/>
      <c r="E413" s="241"/>
    </row>
    <row r="414" spans="1:5" x14ac:dyDescent="0.25">
      <c r="A414" s="237"/>
      <c r="B414" s="238"/>
      <c r="C414" s="238"/>
      <c r="D414" s="239"/>
      <c r="E414" s="241"/>
    </row>
    <row r="415" spans="1:5" x14ac:dyDescent="0.25">
      <c r="A415" s="237"/>
      <c r="B415" s="238"/>
      <c r="C415" s="238"/>
      <c r="D415" s="239"/>
      <c r="E415" s="241"/>
    </row>
    <row r="416" spans="1:5" x14ac:dyDescent="0.25">
      <c r="A416" s="237"/>
      <c r="B416" s="238"/>
      <c r="C416" s="238"/>
      <c r="D416" s="239"/>
      <c r="E416" s="241"/>
    </row>
    <row r="417" spans="1:5" x14ac:dyDescent="0.25">
      <c r="A417" s="237"/>
      <c r="B417" s="238"/>
      <c r="C417" s="238"/>
      <c r="D417" s="239"/>
      <c r="E417" s="241"/>
    </row>
    <row r="418" spans="1:5" x14ac:dyDescent="0.25">
      <c r="A418" s="237"/>
      <c r="B418" s="238"/>
      <c r="C418" s="238"/>
      <c r="D418" s="239"/>
      <c r="E418" s="241"/>
    </row>
    <row r="419" spans="1:5" x14ac:dyDescent="0.25">
      <c r="A419" s="237"/>
      <c r="B419" s="238"/>
      <c r="C419" s="238"/>
      <c r="D419" s="239"/>
      <c r="E419" s="241"/>
    </row>
    <row r="420" spans="1:5" x14ac:dyDescent="0.25">
      <c r="A420" s="237"/>
      <c r="B420" s="238"/>
      <c r="C420" s="238"/>
      <c r="D420" s="239"/>
      <c r="E420" s="241"/>
    </row>
    <row r="421" spans="1:5" x14ac:dyDescent="0.25">
      <c r="A421" s="237"/>
      <c r="B421" s="238"/>
      <c r="C421" s="238"/>
      <c r="D421" s="239"/>
      <c r="E421" s="241"/>
    </row>
    <row r="422" spans="1:5" x14ac:dyDescent="0.25">
      <c r="A422" s="237"/>
      <c r="B422" s="238"/>
      <c r="C422" s="238"/>
      <c r="D422" s="239"/>
      <c r="E422" s="241"/>
    </row>
    <row r="423" spans="1:5" x14ac:dyDescent="0.25">
      <c r="A423" s="237"/>
      <c r="B423" s="238"/>
      <c r="C423" s="238"/>
      <c r="D423" s="239"/>
      <c r="E423" s="241"/>
    </row>
    <row r="424" spans="1:5" x14ac:dyDescent="0.25">
      <c r="A424" s="237"/>
      <c r="B424" s="238"/>
      <c r="C424" s="238"/>
      <c r="D424" s="239"/>
      <c r="E424" s="241"/>
    </row>
    <row r="425" spans="1:5" x14ac:dyDescent="0.25">
      <c r="A425" s="237"/>
      <c r="B425" s="238"/>
      <c r="C425" s="238"/>
      <c r="D425" s="239"/>
      <c r="E425" s="241"/>
    </row>
    <row r="426" spans="1:5" x14ac:dyDescent="0.25">
      <c r="A426" s="237"/>
      <c r="B426" s="238"/>
      <c r="C426" s="238"/>
      <c r="D426" s="239"/>
      <c r="E426" s="241"/>
    </row>
    <row r="427" spans="1:5" x14ac:dyDescent="0.25">
      <c r="A427" s="237"/>
      <c r="B427" s="238"/>
      <c r="C427" s="238"/>
      <c r="D427" s="239"/>
      <c r="E427" s="241"/>
    </row>
    <row r="428" spans="1:5" x14ac:dyDescent="0.25">
      <c r="A428" s="237"/>
      <c r="B428" s="238"/>
      <c r="C428" s="238"/>
      <c r="D428" s="239"/>
      <c r="E428" s="241"/>
    </row>
    <row r="429" spans="1:5" x14ac:dyDescent="0.25">
      <c r="A429" s="237"/>
      <c r="B429" s="238"/>
      <c r="C429" s="238"/>
      <c r="D429" s="239"/>
      <c r="E429" s="241"/>
    </row>
    <row r="430" spans="1:5" x14ac:dyDescent="0.25">
      <c r="A430" s="237"/>
      <c r="B430" s="238"/>
      <c r="C430" s="238"/>
      <c r="D430" s="239"/>
      <c r="E430" s="241"/>
    </row>
    <row r="431" spans="1:5" x14ac:dyDescent="0.25">
      <c r="A431" s="237"/>
      <c r="B431" s="238"/>
      <c r="C431" s="238"/>
      <c r="D431" s="239"/>
      <c r="E431" s="241"/>
    </row>
    <row r="432" spans="1:5" x14ac:dyDescent="0.25">
      <c r="A432" s="237"/>
      <c r="B432" s="238"/>
      <c r="C432" s="238"/>
      <c r="D432" s="239"/>
      <c r="E432" s="241"/>
    </row>
    <row r="433" spans="1:5" x14ac:dyDescent="0.25">
      <c r="A433" s="237"/>
      <c r="B433" s="238"/>
      <c r="C433" s="238"/>
      <c r="D433" s="239"/>
      <c r="E433" s="241"/>
    </row>
    <row r="434" spans="1:5" x14ac:dyDescent="0.25">
      <c r="A434" s="237"/>
      <c r="B434" s="238"/>
      <c r="C434" s="238"/>
      <c r="D434" s="239"/>
      <c r="E434" s="241"/>
    </row>
    <row r="435" spans="1:5" x14ac:dyDescent="0.25">
      <c r="A435" s="237"/>
      <c r="B435" s="238"/>
      <c r="C435" s="238"/>
      <c r="D435" s="239"/>
      <c r="E435" s="241"/>
    </row>
    <row r="436" spans="1:5" x14ac:dyDescent="0.25">
      <c r="A436" s="237"/>
      <c r="B436" s="238"/>
      <c r="C436" s="238"/>
      <c r="D436" s="239"/>
      <c r="E436" s="241"/>
    </row>
    <row r="437" spans="1:5" x14ac:dyDescent="0.25">
      <c r="A437" s="237"/>
      <c r="B437" s="238"/>
      <c r="C437" s="238"/>
      <c r="D437" s="239"/>
      <c r="E437" s="241"/>
    </row>
    <row r="438" spans="1:5" x14ac:dyDescent="0.25">
      <c r="A438" s="237"/>
      <c r="B438" s="238"/>
      <c r="C438" s="238"/>
      <c r="D438" s="239"/>
      <c r="E438" s="241"/>
    </row>
    <row r="439" spans="1:5" x14ac:dyDescent="0.25">
      <c r="A439" s="237"/>
      <c r="B439" s="238"/>
      <c r="C439" s="238"/>
      <c r="D439" s="239"/>
      <c r="E439" s="241"/>
    </row>
    <row r="440" spans="1:5" x14ac:dyDescent="0.25">
      <c r="A440" s="237"/>
      <c r="B440" s="238"/>
      <c r="C440" s="238"/>
      <c r="D440" s="239"/>
      <c r="E440" s="241"/>
    </row>
    <row r="441" spans="1:5" x14ac:dyDescent="0.25">
      <c r="A441" s="237"/>
      <c r="B441" s="238"/>
      <c r="C441" s="238"/>
      <c r="D441" s="239"/>
      <c r="E441" s="241"/>
    </row>
    <row r="442" spans="1:5" x14ac:dyDescent="0.25">
      <c r="A442" s="237"/>
      <c r="B442" s="238"/>
      <c r="C442" s="238"/>
      <c r="D442" s="239"/>
      <c r="E442" s="241"/>
    </row>
    <row r="443" spans="1:5" x14ac:dyDescent="0.25">
      <c r="A443" s="237"/>
      <c r="B443" s="238"/>
      <c r="C443" s="238"/>
      <c r="D443" s="239"/>
      <c r="E443" s="241"/>
    </row>
    <row r="444" spans="1:5" x14ac:dyDescent="0.25">
      <c r="A444" s="237"/>
      <c r="B444" s="238"/>
      <c r="C444" s="238"/>
      <c r="D444" s="239"/>
      <c r="E444" s="241"/>
    </row>
    <row r="445" spans="1:5" x14ac:dyDescent="0.25">
      <c r="A445" s="237"/>
      <c r="B445" s="238"/>
      <c r="C445" s="238"/>
      <c r="D445" s="239"/>
      <c r="E445" s="241"/>
    </row>
    <row r="446" spans="1:5" x14ac:dyDescent="0.25">
      <c r="A446" s="237"/>
      <c r="B446" s="238"/>
      <c r="C446" s="238"/>
      <c r="D446" s="239"/>
      <c r="E446" s="241"/>
    </row>
    <row r="447" spans="1:5" x14ac:dyDescent="0.25">
      <c r="A447" s="237"/>
      <c r="B447" s="238"/>
      <c r="C447" s="238"/>
      <c r="D447" s="239"/>
      <c r="E447" s="241"/>
    </row>
    <row r="448" spans="1:5" x14ac:dyDescent="0.25">
      <c r="A448" s="237"/>
      <c r="B448" s="238"/>
      <c r="C448" s="238"/>
      <c r="D448" s="239"/>
      <c r="E448" s="241"/>
    </row>
    <row r="449" spans="1:5" x14ac:dyDescent="0.25">
      <c r="A449" s="237"/>
      <c r="B449" s="238"/>
      <c r="C449" s="238"/>
      <c r="D449" s="239"/>
      <c r="E449" s="241"/>
    </row>
    <row r="450" spans="1:5" x14ac:dyDescent="0.25">
      <c r="A450" s="237"/>
      <c r="B450" s="238"/>
      <c r="C450" s="238"/>
      <c r="D450" s="239"/>
      <c r="E450" s="241"/>
    </row>
    <row r="451" spans="1:5" x14ac:dyDescent="0.25">
      <c r="A451" s="237"/>
      <c r="B451" s="238"/>
      <c r="C451" s="238"/>
      <c r="D451" s="239"/>
      <c r="E451" s="241"/>
    </row>
    <row r="452" spans="1:5" x14ac:dyDescent="0.25">
      <c r="A452" s="237"/>
      <c r="B452" s="238"/>
      <c r="C452" s="238"/>
      <c r="D452" s="239"/>
      <c r="E452" s="241"/>
    </row>
    <row r="453" spans="1:5" x14ac:dyDescent="0.25">
      <c r="A453" s="237"/>
      <c r="B453" s="238"/>
      <c r="C453" s="238"/>
      <c r="D453" s="239"/>
      <c r="E453" s="241"/>
    </row>
    <row r="454" spans="1:5" x14ac:dyDescent="0.25">
      <c r="A454" s="237"/>
      <c r="B454" s="238"/>
      <c r="C454" s="238"/>
      <c r="D454" s="239"/>
      <c r="E454" s="241"/>
    </row>
    <row r="455" spans="1:5" x14ac:dyDescent="0.25">
      <c r="A455" s="237"/>
      <c r="B455" s="238"/>
      <c r="C455" s="238"/>
      <c r="D455" s="239"/>
      <c r="E455" s="241"/>
    </row>
    <row r="456" spans="1:5" x14ac:dyDescent="0.25">
      <c r="A456" s="237"/>
      <c r="B456" s="238"/>
      <c r="C456" s="238"/>
      <c r="D456" s="239"/>
      <c r="E456" s="241"/>
    </row>
    <row r="457" spans="1:5" x14ac:dyDescent="0.25">
      <c r="A457" s="237"/>
      <c r="B457" s="238"/>
      <c r="C457" s="238"/>
      <c r="D457" s="239"/>
      <c r="E457" s="241"/>
    </row>
    <row r="458" spans="1:5" x14ac:dyDescent="0.25">
      <c r="A458" s="237"/>
      <c r="B458" s="238"/>
      <c r="C458" s="238"/>
      <c r="D458" s="239"/>
      <c r="E458" s="241"/>
    </row>
    <row r="459" spans="1:5" x14ac:dyDescent="0.25">
      <c r="A459" s="237"/>
      <c r="B459" s="238"/>
      <c r="C459" s="238"/>
      <c r="D459" s="239"/>
      <c r="E459" s="241"/>
    </row>
    <row r="460" spans="1:5" x14ac:dyDescent="0.25">
      <c r="A460" s="237"/>
      <c r="B460" s="238"/>
      <c r="C460" s="238"/>
      <c r="D460" s="239"/>
      <c r="E460" s="241"/>
    </row>
    <row r="461" spans="1:5" x14ac:dyDescent="0.25">
      <c r="A461" s="237"/>
      <c r="B461" s="238"/>
      <c r="C461" s="238"/>
      <c r="D461" s="239"/>
      <c r="E461" s="241"/>
    </row>
    <row r="462" spans="1:5" x14ac:dyDescent="0.25">
      <c r="A462" s="237"/>
      <c r="B462" s="238"/>
      <c r="C462" s="238"/>
      <c r="D462" s="239"/>
      <c r="E462" s="241"/>
    </row>
    <row r="463" spans="1:5" x14ac:dyDescent="0.25">
      <c r="A463" s="237"/>
      <c r="B463" s="238"/>
      <c r="C463" s="238"/>
      <c r="D463" s="239"/>
      <c r="E463" s="241"/>
    </row>
    <row r="464" spans="1:5" x14ac:dyDescent="0.25">
      <c r="A464" s="237"/>
      <c r="B464" s="238"/>
      <c r="C464" s="238"/>
      <c r="D464" s="239"/>
      <c r="E464" s="241"/>
    </row>
    <row r="465" spans="1:5" x14ac:dyDescent="0.25">
      <c r="A465" s="237"/>
      <c r="B465" s="238"/>
      <c r="C465" s="238"/>
      <c r="D465" s="239"/>
      <c r="E465" s="241"/>
    </row>
    <row r="466" spans="1:5" x14ac:dyDescent="0.25">
      <c r="A466" s="237"/>
      <c r="B466" s="238"/>
      <c r="C466" s="238"/>
      <c r="D466" s="239"/>
      <c r="E466" s="241"/>
    </row>
    <row r="467" spans="1:5" x14ac:dyDescent="0.25">
      <c r="A467" s="237"/>
      <c r="B467" s="238"/>
      <c r="C467" s="238"/>
      <c r="D467" s="239"/>
      <c r="E467" s="241"/>
    </row>
    <row r="468" spans="1:5" x14ac:dyDescent="0.25">
      <c r="A468" s="237"/>
      <c r="B468" s="238"/>
      <c r="C468" s="238"/>
      <c r="D468" s="239"/>
      <c r="E468" s="241"/>
    </row>
    <row r="469" spans="1:5" x14ac:dyDescent="0.25">
      <c r="A469" s="237"/>
      <c r="B469" s="238"/>
      <c r="C469" s="238"/>
      <c r="D469" s="239"/>
      <c r="E469" s="241"/>
    </row>
    <row r="470" spans="1:5" x14ac:dyDescent="0.25">
      <c r="A470" s="237"/>
      <c r="B470" s="238"/>
      <c r="C470" s="238"/>
      <c r="D470" s="239"/>
      <c r="E470" s="241"/>
    </row>
    <row r="471" spans="1:5" x14ac:dyDescent="0.25">
      <c r="A471" s="237"/>
      <c r="B471" s="238"/>
      <c r="C471" s="238"/>
      <c r="D471" s="239"/>
      <c r="E471" s="241"/>
    </row>
    <row r="472" spans="1:5" x14ac:dyDescent="0.25">
      <c r="A472" s="237"/>
      <c r="B472" s="238"/>
      <c r="C472" s="238"/>
      <c r="D472" s="239"/>
      <c r="E472" s="241"/>
    </row>
    <row r="473" spans="1:5" x14ac:dyDescent="0.25">
      <c r="A473" s="237"/>
      <c r="B473" s="238"/>
      <c r="C473" s="238"/>
      <c r="D473" s="239"/>
      <c r="E473" s="241"/>
    </row>
    <row r="474" spans="1:5" x14ac:dyDescent="0.25">
      <c r="A474" s="237"/>
      <c r="B474" s="238"/>
      <c r="C474" s="238"/>
      <c r="D474" s="239"/>
      <c r="E474" s="241"/>
    </row>
    <row r="475" spans="1:5" x14ac:dyDescent="0.25">
      <c r="A475" s="237"/>
      <c r="B475" s="238"/>
      <c r="C475" s="238"/>
      <c r="D475" s="239"/>
      <c r="E475" s="241"/>
    </row>
    <row r="476" spans="1:5" x14ac:dyDescent="0.25">
      <c r="A476" s="237"/>
      <c r="B476" s="238"/>
      <c r="C476" s="238"/>
      <c r="D476" s="239"/>
      <c r="E476" s="241"/>
    </row>
    <row r="477" spans="1:5" x14ac:dyDescent="0.25">
      <c r="A477" s="237"/>
      <c r="B477" s="238"/>
      <c r="C477" s="238"/>
      <c r="D477" s="239"/>
      <c r="E477" s="241"/>
    </row>
    <row r="478" spans="1:5" x14ac:dyDescent="0.25">
      <c r="A478" s="237"/>
      <c r="B478" s="238"/>
      <c r="C478" s="238"/>
      <c r="D478" s="239"/>
      <c r="E478" s="241"/>
    </row>
    <row r="479" spans="1:5" x14ac:dyDescent="0.25">
      <c r="A479" s="237"/>
      <c r="B479" s="238"/>
      <c r="C479" s="238"/>
      <c r="D479" s="239"/>
      <c r="E479" s="241"/>
    </row>
    <row r="480" spans="1:5" x14ac:dyDescent="0.25">
      <c r="A480" s="237"/>
      <c r="B480" s="238"/>
      <c r="C480" s="238"/>
      <c r="D480" s="239"/>
      <c r="E480" s="241"/>
    </row>
    <row r="481" spans="1:5" x14ac:dyDescent="0.25">
      <c r="A481" s="237"/>
      <c r="B481" s="238"/>
      <c r="C481" s="238"/>
      <c r="D481" s="239"/>
      <c r="E481" s="241"/>
    </row>
    <row r="482" spans="1:5" x14ac:dyDescent="0.25">
      <c r="A482" s="237"/>
      <c r="B482" s="238"/>
      <c r="C482" s="238"/>
      <c r="D482" s="239"/>
      <c r="E482" s="241"/>
    </row>
    <row r="483" spans="1:5" x14ac:dyDescent="0.25">
      <c r="A483" s="237"/>
      <c r="B483" s="238"/>
      <c r="C483" s="238"/>
      <c r="D483" s="239"/>
      <c r="E483" s="241"/>
    </row>
    <row r="484" spans="1:5" x14ac:dyDescent="0.25">
      <c r="A484" s="237"/>
      <c r="B484" s="238"/>
      <c r="C484" s="238"/>
      <c r="D484" s="239"/>
      <c r="E484" s="241"/>
    </row>
    <row r="485" spans="1:5" x14ac:dyDescent="0.25">
      <c r="A485" s="237"/>
      <c r="B485" s="238"/>
      <c r="C485" s="238"/>
      <c r="D485" s="239"/>
      <c r="E485" s="241"/>
    </row>
    <row r="486" spans="1:5" x14ac:dyDescent="0.25">
      <c r="A486" s="237"/>
      <c r="B486" s="238"/>
      <c r="C486" s="238"/>
      <c r="D486" s="239"/>
      <c r="E486" s="241"/>
    </row>
    <row r="487" spans="1:5" x14ac:dyDescent="0.25">
      <c r="A487" s="237"/>
      <c r="B487" s="238"/>
      <c r="C487" s="238"/>
      <c r="D487" s="239"/>
      <c r="E487" s="241"/>
    </row>
    <row r="488" spans="1:5" x14ac:dyDescent="0.25">
      <c r="A488" s="237"/>
      <c r="B488" s="238"/>
      <c r="C488" s="238"/>
      <c r="D488" s="239"/>
      <c r="E488" s="241"/>
    </row>
    <row r="489" spans="1:5" x14ac:dyDescent="0.25">
      <c r="A489" s="237"/>
      <c r="B489" s="238"/>
      <c r="C489" s="238"/>
      <c r="D489" s="239"/>
      <c r="E489" s="241"/>
    </row>
    <row r="490" spans="1:5" x14ac:dyDescent="0.25">
      <c r="A490" s="237"/>
      <c r="B490" s="238"/>
      <c r="C490" s="238"/>
      <c r="D490" s="239"/>
      <c r="E490" s="241"/>
    </row>
    <row r="491" spans="1:5" x14ac:dyDescent="0.25">
      <c r="A491" s="237"/>
      <c r="B491" s="238"/>
      <c r="C491" s="238"/>
      <c r="D491" s="239"/>
      <c r="E491" s="241"/>
    </row>
    <row r="492" spans="1:5" x14ac:dyDescent="0.25">
      <c r="A492" s="237"/>
      <c r="B492" s="238"/>
      <c r="C492" s="238"/>
      <c r="D492" s="239"/>
      <c r="E492" s="241"/>
    </row>
    <row r="493" spans="1:5" x14ac:dyDescent="0.25">
      <c r="A493" s="237"/>
      <c r="B493" s="238"/>
      <c r="C493" s="238"/>
      <c r="D493" s="239"/>
      <c r="E493" s="241"/>
    </row>
    <row r="494" spans="1:5" x14ac:dyDescent="0.25">
      <c r="A494" s="237"/>
      <c r="B494" s="238"/>
      <c r="C494" s="238"/>
      <c r="D494" s="239"/>
      <c r="E494" s="241"/>
    </row>
    <row r="495" spans="1:5" x14ac:dyDescent="0.25">
      <c r="A495" s="237"/>
      <c r="B495" s="238"/>
      <c r="C495" s="238"/>
      <c r="D495" s="239"/>
      <c r="E495" s="241"/>
    </row>
    <row r="496" spans="1:5" x14ac:dyDescent="0.25">
      <c r="A496" s="237"/>
      <c r="B496" s="238"/>
      <c r="C496" s="238"/>
      <c r="D496" s="239"/>
      <c r="E496" s="241"/>
    </row>
    <row r="497" spans="1:5" x14ac:dyDescent="0.25">
      <c r="A497" s="237"/>
      <c r="B497" s="238"/>
      <c r="C497" s="238"/>
      <c r="D497" s="239"/>
      <c r="E497" s="241"/>
    </row>
    <row r="498" spans="1:5" x14ac:dyDescent="0.25">
      <c r="A498" s="237"/>
      <c r="B498" s="238"/>
      <c r="C498" s="238"/>
      <c r="D498" s="239"/>
      <c r="E498" s="241"/>
    </row>
    <row r="499" spans="1:5" x14ac:dyDescent="0.25">
      <c r="A499" s="237"/>
      <c r="B499" s="238"/>
      <c r="C499" s="238"/>
      <c r="D499" s="239"/>
      <c r="E499" s="241"/>
    </row>
    <row r="500" spans="1:5" x14ac:dyDescent="0.25">
      <c r="A500" s="237"/>
      <c r="B500" s="238"/>
      <c r="C500" s="238"/>
      <c r="D500" s="239"/>
      <c r="E500" s="241"/>
    </row>
    <row r="501" spans="1:5" x14ac:dyDescent="0.25">
      <c r="A501" s="237"/>
      <c r="B501" s="238"/>
      <c r="C501" s="238"/>
      <c r="D501" s="239"/>
      <c r="E501" s="241"/>
    </row>
    <row r="502" spans="1:5" x14ac:dyDescent="0.25">
      <c r="A502" s="237"/>
      <c r="B502" s="238"/>
      <c r="C502" s="238"/>
      <c r="D502" s="239"/>
      <c r="E502" s="241"/>
    </row>
    <row r="503" spans="1:5" x14ac:dyDescent="0.25">
      <c r="A503" s="237"/>
      <c r="B503" s="238"/>
      <c r="C503" s="238"/>
      <c r="D503" s="239"/>
      <c r="E503" s="241"/>
    </row>
    <row r="504" spans="1:5" x14ac:dyDescent="0.25">
      <c r="A504" s="237"/>
      <c r="B504" s="238"/>
      <c r="C504" s="238"/>
      <c r="D504" s="239"/>
      <c r="E504" s="241"/>
    </row>
    <row r="505" spans="1:5" x14ac:dyDescent="0.25">
      <c r="A505" s="237"/>
      <c r="B505" s="238"/>
      <c r="C505" s="238"/>
      <c r="D505" s="239"/>
      <c r="E505" s="241"/>
    </row>
    <row r="506" spans="1:5" x14ac:dyDescent="0.25">
      <c r="A506" s="237"/>
      <c r="B506" s="238"/>
      <c r="C506" s="238"/>
      <c r="D506" s="239"/>
      <c r="E506" s="241"/>
    </row>
    <row r="507" spans="1:5" x14ac:dyDescent="0.25">
      <c r="A507" s="237"/>
      <c r="B507" s="238"/>
      <c r="C507" s="238"/>
      <c r="D507" s="239"/>
      <c r="E507" s="241"/>
    </row>
    <row r="508" spans="1:5" x14ac:dyDescent="0.25">
      <c r="A508" s="237"/>
      <c r="B508" s="238"/>
      <c r="C508" s="238"/>
      <c r="D508" s="239"/>
      <c r="E508" s="241"/>
    </row>
    <row r="509" spans="1:5" x14ac:dyDescent="0.25">
      <c r="A509" s="237"/>
      <c r="B509" s="238"/>
      <c r="C509" s="238"/>
      <c r="D509" s="239"/>
      <c r="E509" s="241"/>
    </row>
    <row r="510" spans="1:5" x14ac:dyDescent="0.25">
      <c r="A510" s="237"/>
      <c r="B510" s="238"/>
      <c r="C510" s="238"/>
      <c r="D510" s="239"/>
      <c r="E510" s="241"/>
    </row>
    <row r="511" spans="1:5" x14ac:dyDescent="0.25">
      <c r="A511" s="237"/>
      <c r="B511" s="238"/>
      <c r="C511" s="238"/>
      <c r="D511" s="239"/>
      <c r="E511" s="241"/>
    </row>
    <row r="512" spans="1:5" x14ac:dyDescent="0.25">
      <c r="A512" s="237"/>
      <c r="B512" s="238"/>
      <c r="C512" s="238"/>
      <c r="D512" s="239"/>
      <c r="E512" s="241"/>
    </row>
    <row r="513" spans="1:5" x14ac:dyDescent="0.25">
      <c r="A513" s="237"/>
      <c r="B513" s="238"/>
      <c r="C513" s="238"/>
      <c r="D513" s="239"/>
      <c r="E513" s="241"/>
    </row>
    <row r="514" spans="1:5" x14ac:dyDescent="0.25">
      <c r="A514" s="237"/>
      <c r="B514" s="238"/>
      <c r="C514" s="238"/>
      <c r="D514" s="239"/>
      <c r="E514" s="241"/>
    </row>
    <row r="515" spans="1:5" x14ac:dyDescent="0.25">
      <c r="A515" s="237"/>
      <c r="B515" s="238"/>
      <c r="C515" s="238"/>
      <c r="D515" s="239"/>
      <c r="E515" s="241"/>
    </row>
    <row r="516" spans="1:5" x14ac:dyDescent="0.25">
      <c r="A516" s="237"/>
      <c r="B516" s="238"/>
      <c r="C516" s="238"/>
      <c r="D516" s="239"/>
      <c r="E516" s="241"/>
    </row>
    <row r="517" spans="1:5" x14ac:dyDescent="0.25">
      <c r="A517" s="237"/>
      <c r="B517" s="238"/>
      <c r="C517" s="238"/>
      <c r="D517" s="239"/>
      <c r="E517" s="241"/>
    </row>
    <row r="518" spans="1:5" x14ac:dyDescent="0.25">
      <c r="A518" s="237"/>
      <c r="B518" s="238"/>
      <c r="C518" s="238"/>
      <c r="D518" s="239"/>
      <c r="E518" s="241"/>
    </row>
    <row r="519" spans="1:5" x14ac:dyDescent="0.25">
      <c r="A519" s="237"/>
      <c r="B519" s="238"/>
      <c r="C519" s="238"/>
      <c r="D519" s="239"/>
      <c r="E519" s="241"/>
    </row>
    <row r="520" spans="1:5" x14ac:dyDescent="0.25">
      <c r="A520" s="237"/>
      <c r="B520" s="238"/>
      <c r="C520" s="238"/>
      <c r="D520" s="239"/>
      <c r="E520" s="241"/>
    </row>
    <row r="521" spans="1:5" x14ac:dyDescent="0.25">
      <c r="A521" s="237"/>
      <c r="B521" s="238"/>
      <c r="C521" s="238"/>
      <c r="D521" s="239"/>
      <c r="E521" s="241"/>
    </row>
    <row r="522" spans="1:5" x14ac:dyDescent="0.25">
      <c r="A522" s="237"/>
      <c r="B522" s="238"/>
      <c r="C522" s="238"/>
      <c r="D522" s="239"/>
      <c r="E522" s="241"/>
    </row>
    <row r="523" spans="1:5" x14ac:dyDescent="0.25">
      <c r="A523" s="237"/>
      <c r="B523" s="238"/>
      <c r="C523" s="238"/>
      <c r="D523" s="239"/>
      <c r="E523" s="241"/>
    </row>
    <row r="524" spans="1:5" x14ac:dyDescent="0.25">
      <c r="A524" s="237"/>
      <c r="B524" s="238"/>
      <c r="C524" s="238"/>
      <c r="D524" s="239"/>
      <c r="E524" s="241"/>
    </row>
    <row r="525" spans="1:5" x14ac:dyDescent="0.25">
      <c r="A525" s="237"/>
      <c r="B525" s="238"/>
      <c r="C525" s="238"/>
      <c r="D525" s="239"/>
      <c r="E525" s="241"/>
    </row>
    <row r="526" spans="1:5" x14ac:dyDescent="0.25">
      <c r="A526" s="237"/>
      <c r="B526" s="238"/>
      <c r="C526" s="238"/>
      <c r="D526" s="239"/>
      <c r="E526" s="241"/>
    </row>
    <row r="527" spans="1:5" x14ac:dyDescent="0.25">
      <c r="A527" s="237"/>
      <c r="B527" s="238"/>
      <c r="C527" s="238"/>
      <c r="D527" s="239"/>
      <c r="E527" s="241"/>
    </row>
    <row r="528" spans="1:5" x14ac:dyDescent="0.25">
      <c r="A528" s="237"/>
      <c r="B528" s="238"/>
      <c r="C528" s="238"/>
      <c r="D528" s="239"/>
      <c r="E528" s="241"/>
    </row>
    <row r="529" spans="1:5" x14ac:dyDescent="0.25">
      <c r="A529" s="237"/>
      <c r="B529" s="238"/>
      <c r="C529" s="238"/>
      <c r="D529" s="239"/>
      <c r="E529" s="241"/>
    </row>
    <row r="530" spans="1:5" x14ac:dyDescent="0.25">
      <c r="A530" s="237"/>
      <c r="B530" s="238"/>
      <c r="C530" s="238"/>
      <c r="D530" s="239"/>
      <c r="E530" s="241"/>
    </row>
    <row r="531" spans="1:5" x14ac:dyDescent="0.25">
      <c r="A531" s="237"/>
      <c r="B531" s="238"/>
      <c r="C531" s="238"/>
      <c r="D531" s="239"/>
      <c r="E531" s="241"/>
    </row>
    <row r="532" spans="1:5" x14ac:dyDescent="0.25">
      <c r="A532" s="237"/>
      <c r="B532" s="238"/>
      <c r="C532" s="238"/>
      <c r="D532" s="239"/>
      <c r="E532" s="241"/>
    </row>
    <row r="533" spans="1:5" x14ac:dyDescent="0.25">
      <c r="A533" s="237"/>
      <c r="B533" s="238"/>
      <c r="C533" s="238"/>
      <c r="D533" s="239"/>
      <c r="E533" s="241"/>
    </row>
    <row r="534" spans="1:5" x14ac:dyDescent="0.25">
      <c r="A534" s="237"/>
      <c r="B534" s="238"/>
      <c r="C534" s="238"/>
      <c r="D534" s="239"/>
      <c r="E534" s="241"/>
    </row>
    <row r="535" spans="1:5" x14ac:dyDescent="0.25">
      <c r="A535" s="237"/>
      <c r="B535" s="238"/>
      <c r="C535" s="238"/>
      <c r="D535" s="239"/>
      <c r="E535" s="241"/>
    </row>
    <row r="536" spans="1:5" x14ac:dyDescent="0.25">
      <c r="A536" s="237"/>
      <c r="B536" s="238"/>
      <c r="C536" s="238"/>
      <c r="D536" s="239"/>
      <c r="E536" s="241"/>
    </row>
    <row r="537" spans="1:5" x14ac:dyDescent="0.25">
      <c r="A537" s="237"/>
      <c r="B537" s="238"/>
      <c r="C537" s="238"/>
      <c r="D537" s="239"/>
      <c r="E537" s="241"/>
    </row>
    <row r="538" spans="1:5" x14ac:dyDescent="0.25">
      <c r="A538" s="237"/>
      <c r="B538" s="238"/>
      <c r="C538" s="238"/>
      <c r="D538" s="239"/>
      <c r="E538" s="241"/>
    </row>
    <row r="539" spans="1:5" x14ac:dyDescent="0.25">
      <c r="A539" s="237"/>
      <c r="B539" s="238"/>
      <c r="C539" s="238"/>
      <c r="D539" s="239"/>
      <c r="E539" s="241"/>
    </row>
    <row r="540" spans="1:5" x14ac:dyDescent="0.25">
      <c r="A540" s="237"/>
      <c r="B540" s="238"/>
      <c r="C540" s="238"/>
      <c r="D540" s="239"/>
      <c r="E540" s="241"/>
    </row>
    <row r="541" spans="1:5" x14ac:dyDescent="0.25">
      <c r="A541" s="237"/>
      <c r="B541" s="238"/>
      <c r="C541" s="238"/>
      <c r="D541" s="239"/>
      <c r="E541" s="241"/>
    </row>
    <row r="542" spans="1:5" x14ac:dyDescent="0.25">
      <c r="A542" s="237"/>
      <c r="B542" s="238"/>
      <c r="C542" s="238"/>
      <c r="D542" s="239"/>
      <c r="E542" s="241"/>
    </row>
    <row r="543" spans="1:5" x14ac:dyDescent="0.25">
      <c r="A543" s="237"/>
      <c r="B543" s="238"/>
      <c r="C543" s="238"/>
      <c r="D543" s="239"/>
      <c r="E543" s="241"/>
    </row>
    <row r="544" spans="1:5" x14ac:dyDescent="0.25">
      <c r="A544" s="237"/>
      <c r="B544" s="238"/>
      <c r="C544" s="238"/>
      <c r="D544" s="239"/>
      <c r="E544" s="241"/>
    </row>
    <row r="545" spans="1:5" x14ac:dyDescent="0.25">
      <c r="A545" s="237"/>
      <c r="B545" s="238"/>
      <c r="C545" s="238"/>
      <c r="D545" s="239"/>
      <c r="E545" s="241"/>
    </row>
    <row r="546" spans="1:5" x14ac:dyDescent="0.25">
      <c r="A546" s="237"/>
      <c r="B546" s="238"/>
      <c r="C546" s="238"/>
      <c r="D546" s="239"/>
      <c r="E546" s="241"/>
    </row>
    <row r="547" spans="1:5" x14ac:dyDescent="0.25">
      <c r="A547" s="237"/>
      <c r="B547" s="238"/>
      <c r="C547" s="238"/>
      <c r="D547" s="239"/>
      <c r="E547" s="241"/>
    </row>
    <row r="548" spans="1:5" x14ac:dyDescent="0.25">
      <c r="A548" s="237"/>
      <c r="B548" s="238"/>
      <c r="C548" s="238"/>
      <c r="D548" s="239"/>
      <c r="E548" s="241"/>
    </row>
    <row r="549" spans="1:5" x14ac:dyDescent="0.25">
      <c r="A549" s="237"/>
      <c r="B549" s="238"/>
      <c r="C549" s="238"/>
      <c r="D549" s="239"/>
      <c r="E549" s="241"/>
    </row>
    <row r="550" spans="1:5" x14ac:dyDescent="0.25">
      <c r="A550" s="237"/>
      <c r="B550" s="238"/>
      <c r="C550" s="238"/>
      <c r="D550" s="239"/>
      <c r="E550" s="241"/>
    </row>
    <row r="551" spans="1:5" x14ac:dyDescent="0.25">
      <c r="A551" s="237"/>
      <c r="B551" s="238"/>
      <c r="C551" s="238"/>
      <c r="D551" s="239"/>
      <c r="E551" s="241"/>
    </row>
    <row r="552" spans="1:5" x14ac:dyDescent="0.25">
      <c r="A552" s="237"/>
      <c r="B552" s="238"/>
      <c r="C552" s="238"/>
      <c r="D552" s="239"/>
      <c r="E552" s="241"/>
    </row>
    <row r="553" spans="1:5" x14ac:dyDescent="0.25">
      <c r="A553" s="237"/>
      <c r="B553" s="238"/>
      <c r="C553" s="238"/>
      <c r="D553" s="239"/>
      <c r="E553" s="241"/>
    </row>
    <row r="554" spans="1:5" x14ac:dyDescent="0.25">
      <c r="A554" s="237"/>
      <c r="B554" s="238"/>
      <c r="C554" s="238"/>
      <c r="D554" s="239"/>
      <c r="E554" s="241"/>
    </row>
    <row r="555" spans="1:5" x14ac:dyDescent="0.25">
      <c r="A555" s="237"/>
      <c r="B555" s="238"/>
      <c r="C555" s="238"/>
      <c r="D555" s="239"/>
      <c r="E555" s="241"/>
    </row>
    <row r="556" spans="1:5" x14ac:dyDescent="0.25">
      <c r="A556" s="237"/>
      <c r="B556" s="238"/>
      <c r="C556" s="238"/>
      <c r="D556" s="239"/>
      <c r="E556" s="241"/>
    </row>
    <row r="557" spans="1:5" x14ac:dyDescent="0.25">
      <c r="A557" s="237"/>
      <c r="B557" s="238"/>
      <c r="C557" s="238"/>
      <c r="D557" s="239"/>
      <c r="E557" s="241"/>
    </row>
    <row r="558" spans="1:5" x14ac:dyDescent="0.25">
      <c r="A558" s="237"/>
      <c r="B558" s="238"/>
      <c r="C558" s="238"/>
      <c r="D558" s="239"/>
      <c r="E558" s="241"/>
    </row>
    <row r="559" spans="1:5" x14ac:dyDescent="0.25">
      <c r="A559" s="237"/>
      <c r="B559" s="238"/>
      <c r="C559" s="238"/>
      <c r="D559" s="239"/>
      <c r="E559" s="241"/>
    </row>
    <row r="560" spans="1:5" x14ac:dyDescent="0.25">
      <c r="A560" s="237"/>
      <c r="B560" s="238"/>
      <c r="C560" s="238"/>
      <c r="D560" s="239"/>
      <c r="E560" s="241"/>
    </row>
    <row r="561" spans="1:5" x14ac:dyDescent="0.25">
      <c r="A561" s="237"/>
      <c r="B561" s="238"/>
      <c r="C561" s="238"/>
      <c r="D561" s="239"/>
      <c r="E561" s="241"/>
    </row>
    <row r="562" spans="1:5" x14ac:dyDescent="0.25">
      <c r="A562" s="237"/>
      <c r="B562" s="238"/>
      <c r="C562" s="238"/>
      <c r="D562" s="239"/>
      <c r="E562" s="241"/>
    </row>
    <row r="563" spans="1:5" x14ac:dyDescent="0.25">
      <c r="A563" s="237"/>
      <c r="B563" s="238"/>
      <c r="C563" s="238"/>
      <c r="D563" s="239"/>
      <c r="E563" s="241"/>
    </row>
    <row r="564" spans="1:5" x14ac:dyDescent="0.25">
      <c r="A564" s="237"/>
      <c r="B564" s="238"/>
      <c r="C564" s="238"/>
      <c r="D564" s="239"/>
      <c r="E564" s="241"/>
    </row>
    <row r="565" spans="1:5" x14ac:dyDescent="0.25">
      <c r="A565" s="237"/>
      <c r="B565" s="238"/>
      <c r="C565" s="238"/>
      <c r="D565" s="239"/>
      <c r="E565" s="241"/>
    </row>
    <row r="566" spans="1:5" x14ac:dyDescent="0.25">
      <c r="A566" s="237"/>
      <c r="B566" s="238"/>
      <c r="C566" s="238"/>
      <c r="D566" s="239"/>
      <c r="E566" s="241"/>
    </row>
    <row r="567" spans="1:5" x14ac:dyDescent="0.25">
      <c r="A567" s="237"/>
      <c r="B567" s="238"/>
      <c r="C567" s="238"/>
      <c r="D567" s="239"/>
      <c r="E567" s="241"/>
    </row>
    <row r="568" spans="1:5" x14ac:dyDescent="0.25">
      <c r="A568" s="237"/>
      <c r="B568" s="238"/>
      <c r="C568" s="238"/>
      <c r="D568" s="239"/>
      <c r="E568" s="241"/>
    </row>
    <row r="569" spans="1:5" x14ac:dyDescent="0.25">
      <c r="A569" s="237"/>
      <c r="B569" s="238"/>
      <c r="C569" s="238"/>
      <c r="D569" s="239"/>
      <c r="E569" s="241"/>
    </row>
    <row r="570" spans="1:5" x14ac:dyDescent="0.25">
      <c r="A570" s="237"/>
      <c r="B570" s="238"/>
      <c r="C570" s="238"/>
      <c r="D570" s="239"/>
      <c r="E570" s="241"/>
    </row>
    <row r="571" spans="1:5" x14ac:dyDescent="0.25">
      <c r="A571" s="237"/>
      <c r="B571" s="238"/>
      <c r="C571" s="238"/>
      <c r="D571" s="239"/>
      <c r="E571" s="241"/>
    </row>
    <row r="572" spans="1:5" x14ac:dyDescent="0.25">
      <c r="A572" s="237"/>
      <c r="B572" s="238"/>
      <c r="C572" s="238"/>
      <c r="D572" s="239"/>
      <c r="E572" s="241"/>
    </row>
    <row r="573" spans="1:5" x14ac:dyDescent="0.25">
      <c r="A573" s="237"/>
      <c r="B573" s="238"/>
      <c r="C573" s="238"/>
      <c r="D573" s="239"/>
      <c r="E573" s="241"/>
    </row>
    <row r="574" spans="1:5" x14ac:dyDescent="0.25">
      <c r="A574" s="237"/>
      <c r="B574" s="238"/>
      <c r="C574" s="238"/>
      <c r="D574" s="239"/>
      <c r="E574" s="241"/>
    </row>
    <row r="575" spans="1:5" x14ac:dyDescent="0.25">
      <c r="A575" s="237"/>
      <c r="B575" s="238"/>
      <c r="C575" s="238"/>
      <c r="D575" s="239"/>
      <c r="E575" s="241"/>
    </row>
    <row r="576" spans="1:5" x14ac:dyDescent="0.25">
      <c r="A576" s="237"/>
      <c r="B576" s="238"/>
      <c r="C576" s="238"/>
      <c r="D576" s="239"/>
      <c r="E576" s="241"/>
    </row>
    <row r="577" spans="1:5" x14ac:dyDescent="0.25">
      <c r="A577" s="237"/>
      <c r="B577" s="238"/>
      <c r="C577" s="238"/>
      <c r="D577" s="239"/>
      <c r="E577" s="241"/>
    </row>
    <row r="578" spans="1:5" x14ac:dyDescent="0.25">
      <c r="A578" s="237"/>
      <c r="B578" s="238"/>
      <c r="C578" s="238"/>
      <c r="D578" s="239"/>
      <c r="E578" s="241"/>
    </row>
    <row r="579" spans="1:5" x14ac:dyDescent="0.25">
      <c r="A579" s="237"/>
      <c r="B579" s="238"/>
      <c r="C579" s="238"/>
      <c r="D579" s="239"/>
      <c r="E579" s="241"/>
    </row>
    <row r="580" spans="1:5" x14ac:dyDescent="0.25">
      <c r="A580" s="237"/>
      <c r="B580" s="238"/>
      <c r="C580" s="238"/>
      <c r="D580" s="239"/>
      <c r="E580" s="241"/>
    </row>
    <row r="581" spans="1:5" x14ac:dyDescent="0.25">
      <c r="A581" s="237"/>
      <c r="B581" s="238"/>
      <c r="C581" s="238"/>
      <c r="D581" s="239"/>
      <c r="E581" s="241"/>
    </row>
    <row r="582" spans="1:5" x14ac:dyDescent="0.25">
      <c r="A582" s="237"/>
      <c r="B582" s="238"/>
      <c r="C582" s="238"/>
      <c r="D582" s="239"/>
      <c r="E582" s="241"/>
    </row>
    <row r="583" spans="1:5" x14ac:dyDescent="0.25">
      <c r="A583" s="237"/>
      <c r="B583" s="238"/>
      <c r="C583" s="238"/>
      <c r="D583" s="239"/>
      <c r="E583" s="241"/>
    </row>
    <row r="584" spans="1:5" x14ac:dyDescent="0.25">
      <c r="A584" s="237"/>
      <c r="B584" s="238"/>
      <c r="C584" s="238"/>
      <c r="D584" s="239"/>
      <c r="E584" s="241"/>
    </row>
    <row r="585" spans="1:5" x14ac:dyDescent="0.25">
      <c r="A585" s="237"/>
      <c r="B585" s="238"/>
      <c r="C585" s="238"/>
      <c r="D585" s="239"/>
      <c r="E585" s="241"/>
    </row>
    <row r="586" spans="1:5" x14ac:dyDescent="0.25">
      <c r="A586" s="237"/>
      <c r="B586" s="238"/>
      <c r="C586" s="238"/>
      <c r="D586" s="239"/>
      <c r="E586" s="241"/>
    </row>
    <row r="587" spans="1:5" x14ac:dyDescent="0.25">
      <c r="A587" s="237"/>
      <c r="B587" s="238"/>
      <c r="C587" s="238"/>
      <c r="D587" s="239"/>
      <c r="E587" s="241"/>
    </row>
    <row r="588" spans="1:5" x14ac:dyDescent="0.25">
      <c r="A588" s="237"/>
      <c r="B588" s="238"/>
      <c r="C588" s="238"/>
      <c r="D588" s="239"/>
      <c r="E588" s="241"/>
    </row>
    <row r="589" spans="1:5" x14ac:dyDescent="0.25">
      <c r="A589" s="237"/>
      <c r="B589" s="238"/>
      <c r="C589" s="238"/>
      <c r="D589" s="239"/>
      <c r="E589" s="241"/>
    </row>
    <row r="590" spans="1:5" x14ac:dyDescent="0.25">
      <c r="A590" s="237"/>
      <c r="B590" s="238"/>
      <c r="C590" s="238"/>
      <c r="D590" s="239"/>
      <c r="E590" s="241"/>
    </row>
    <row r="591" spans="1:5" x14ac:dyDescent="0.25">
      <c r="A591" s="237"/>
      <c r="B591" s="238"/>
      <c r="C591" s="238"/>
      <c r="D591" s="239"/>
      <c r="E591" s="241"/>
    </row>
    <row r="592" spans="1:5" x14ac:dyDescent="0.25">
      <c r="A592" s="237"/>
      <c r="B592" s="238"/>
      <c r="C592" s="238"/>
      <c r="D592" s="239"/>
      <c r="E592" s="241"/>
    </row>
    <row r="593" spans="1:5" x14ac:dyDescent="0.25">
      <c r="A593" s="237"/>
      <c r="B593" s="238"/>
      <c r="C593" s="238"/>
      <c r="D593" s="239"/>
      <c r="E593" s="241"/>
    </row>
    <row r="594" spans="1:5" x14ac:dyDescent="0.25">
      <c r="A594" s="237"/>
      <c r="B594" s="238"/>
      <c r="C594" s="238"/>
      <c r="D594" s="239"/>
      <c r="E594" s="241"/>
    </row>
    <row r="595" spans="1:5" x14ac:dyDescent="0.25">
      <c r="A595" s="237"/>
      <c r="B595" s="238"/>
      <c r="C595" s="238"/>
      <c r="D595" s="239"/>
      <c r="E595" s="241"/>
    </row>
    <row r="596" spans="1:5" x14ac:dyDescent="0.25">
      <c r="A596" s="237"/>
      <c r="B596" s="238"/>
      <c r="C596" s="238"/>
      <c r="D596" s="239"/>
      <c r="E596" s="241"/>
    </row>
    <row r="597" spans="1:5" x14ac:dyDescent="0.25">
      <c r="A597" s="237"/>
      <c r="B597" s="238"/>
      <c r="C597" s="238"/>
      <c r="D597" s="239"/>
      <c r="E597" s="241"/>
    </row>
    <row r="598" spans="1:5" x14ac:dyDescent="0.25">
      <c r="A598" s="237"/>
      <c r="B598" s="238"/>
      <c r="C598" s="238"/>
      <c r="D598" s="239"/>
      <c r="E598" s="241"/>
    </row>
    <row r="599" spans="1:5" x14ac:dyDescent="0.25">
      <c r="A599" s="237"/>
      <c r="B599" s="238"/>
      <c r="C599" s="238"/>
      <c r="D599" s="239"/>
      <c r="E599" s="241"/>
    </row>
    <row r="600" spans="1:5" x14ac:dyDescent="0.25">
      <c r="A600" s="237"/>
      <c r="B600" s="238"/>
      <c r="C600" s="238"/>
      <c r="D600" s="239"/>
      <c r="E600" s="241"/>
    </row>
    <row r="601" spans="1:5" x14ac:dyDescent="0.25">
      <c r="A601" s="237"/>
      <c r="B601" s="238"/>
      <c r="C601" s="238"/>
      <c r="D601" s="239"/>
      <c r="E601" s="241"/>
    </row>
    <row r="602" spans="1:5" x14ac:dyDescent="0.25">
      <c r="A602" s="237"/>
      <c r="B602" s="238"/>
      <c r="C602" s="238"/>
      <c r="D602" s="239"/>
      <c r="E602" s="241"/>
    </row>
    <row r="603" spans="1:5" x14ac:dyDescent="0.25">
      <c r="A603" s="237"/>
      <c r="B603" s="238"/>
      <c r="C603" s="238"/>
      <c r="D603" s="239"/>
      <c r="E603" s="241"/>
    </row>
    <row r="604" spans="1:5" x14ac:dyDescent="0.25">
      <c r="A604" s="237"/>
      <c r="B604" s="238"/>
      <c r="C604" s="238"/>
      <c r="D604" s="239"/>
      <c r="E604" s="241"/>
    </row>
    <row r="605" spans="1:5" x14ac:dyDescent="0.25">
      <c r="A605" s="237"/>
      <c r="B605" s="238"/>
      <c r="C605" s="238"/>
      <c r="D605" s="239"/>
      <c r="E605" s="241"/>
    </row>
    <row r="606" spans="1:5" x14ac:dyDescent="0.25">
      <c r="A606" s="237"/>
      <c r="B606" s="238"/>
      <c r="C606" s="238"/>
      <c r="D606" s="239"/>
      <c r="E606" s="241"/>
    </row>
    <row r="607" spans="1:5" x14ac:dyDescent="0.25">
      <c r="A607" s="237"/>
      <c r="B607" s="238"/>
      <c r="C607" s="238"/>
      <c r="D607" s="239"/>
      <c r="E607" s="241"/>
    </row>
    <row r="608" spans="1:5" x14ac:dyDescent="0.25">
      <c r="A608" s="237"/>
      <c r="B608" s="238"/>
      <c r="C608" s="238"/>
      <c r="D608" s="239"/>
      <c r="E608" s="241"/>
    </row>
    <row r="609" spans="1:5" x14ac:dyDescent="0.25">
      <c r="A609" s="237"/>
      <c r="B609" s="238"/>
      <c r="C609" s="238"/>
      <c r="D609" s="239"/>
      <c r="E609" s="241"/>
    </row>
    <row r="610" spans="1:5" x14ac:dyDescent="0.25">
      <c r="A610" s="237"/>
      <c r="B610" s="238"/>
      <c r="C610" s="238"/>
      <c r="D610" s="239"/>
      <c r="E610" s="241"/>
    </row>
    <row r="611" spans="1:5" x14ac:dyDescent="0.25">
      <c r="A611" s="237"/>
      <c r="B611" s="238"/>
      <c r="C611" s="238"/>
      <c r="D611" s="239"/>
      <c r="E611" s="241"/>
    </row>
    <row r="612" spans="1:5" x14ac:dyDescent="0.25">
      <c r="A612" s="237"/>
      <c r="B612" s="238"/>
      <c r="C612" s="238"/>
      <c r="D612" s="239"/>
      <c r="E612" s="241"/>
    </row>
    <row r="613" spans="1:5" x14ac:dyDescent="0.25">
      <c r="A613" s="237"/>
      <c r="B613" s="238"/>
      <c r="C613" s="238"/>
      <c r="D613" s="239"/>
      <c r="E613" s="241"/>
    </row>
    <row r="614" spans="1:5" x14ac:dyDescent="0.25">
      <c r="A614" s="237"/>
      <c r="B614" s="238"/>
      <c r="C614" s="238"/>
      <c r="D614" s="239"/>
      <c r="E614" s="241"/>
    </row>
    <row r="615" spans="1:5" x14ac:dyDescent="0.25">
      <c r="A615" s="237"/>
      <c r="B615" s="238"/>
      <c r="C615" s="238"/>
      <c r="D615" s="239"/>
      <c r="E615" s="241"/>
    </row>
    <row r="616" spans="1:5" x14ac:dyDescent="0.25">
      <c r="A616" s="237"/>
      <c r="B616" s="238"/>
      <c r="C616" s="238"/>
      <c r="D616" s="239"/>
      <c r="E616" s="241"/>
    </row>
    <row r="617" spans="1:5" x14ac:dyDescent="0.25">
      <c r="A617" s="237"/>
      <c r="B617" s="238"/>
      <c r="C617" s="238"/>
      <c r="D617" s="239"/>
      <c r="E617" s="241"/>
    </row>
    <row r="618" spans="1:5" x14ac:dyDescent="0.25">
      <c r="A618" s="237"/>
      <c r="B618" s="238"/>
      <c r="C618" s="238"/>
      <c r="D618" s="239"/>
      <c r="E618" s="241"/>
    </row>
    <row r="619" spans="1:5" x14ac:dyDescent="0.25">
      <c r="A619" s="237"/>
      <c r="B619" s="238"/>
      <c r="C619" s="238"/>
      <c r="D619" s="239"/>
      <c r="E619" s="241"/>
    </row>
    <row r="620" spans="1:5" x14ac:dyDescent="0.25">
      <c r="A620" s="237"/>
      <c r="B620" s="238"/>
      <c r="C620" s="238"/>
      <c r="D620" s="239"/>
      <c r="E620" s="241"/>
    </row>
    <row r="621" spans="1:5" x14ac:dyDescent="0.25">
      <c r="A621" s="237"/>
      <c r="B621" s="238"/>
      <c r="C621" s="238"/>
      <c r="D621" s="239"/>
      <c r="E621" s="241"/>
    </row>
    <row r="622" spans="1:5" x14ac:dyDescent="0.25">
      <c r="A622" s="237"/>
      <c r="B622" s="238"/>
      <c r="C622" s="238"/>
      <c r="D622" s="239"/>
      <c r="E622" s="241"/>
    </row>
    <row r="623" spans="1:5" x14ac:dyDescent="0.25">
      <c r="A623" s="237"/>
      <c r="B623" s="238"/>
      <c r="C623" s="238"/>
      <c r="D623" s="239"/>
      <c r="E623" s="241"/>
    </row>
    <row r="624" spans="1:5" x14ac:dyDescent="0.25">
      <c r="A624" s="237"/>
      <c r="B624" s="238"/>
      <c r="C624" s="238"/>
      <c r="D624" s="239"/>
      <c r="E624" s="241"/>
    </row>
    <row r="625" spans="1:5" x14ac:dyDescent="0.25">
      <c r="A625" s="237"/>
      <c r="B625" s="238"/>
      <c r="C625" s="238"/>
      <c r="D625" s="239"/>
      <c r="E625" s="241"/>
    </row>
    <row r="626" spans="1:5" x14ac:dyDescent="0.25">
      <c r="A626" s="237"/>
      <c r="B626" s="238"/>
      <c r="C626" s="238"/>
      <c r="D626" s="239"/>
      <c r="E626" s="241"/>
    </row>
    <row r="627" spans="1:5" x14ac:dyDescent="0.25">
      <c r="A627" s="237"/>
      <c r="B627" s="238"/>
      <c r="C627" s="238"/>
      <c r="D627" s="239"/>
      <c r="E627" s="241"/>
    </row>
    <row r="628" spans="1:5" x14ac:dyDescent="0.25">
      <c r="A628" s="237"/>
      <c r="B628" s="238"/>
      <c r="C628" s="238"/>
      <c r="D628" s="239"/>
      <c r="E628" s="241"/>
    </row>
    <row r="629" spans="1:5" x14ac:dyDescent="0.25">
      <c r="A629" s="237"/>
      <c r="B629" s="238"/>
      <c r="C629" s="238"/>
      <c r="D629" s="239"/>
      <c r="E629" s="241"/>
    </row>
    <row r="630" spans="1:5" x14ac:dyDescent="0.25">
      <c r="A630" s="237"/>
      <c r="B630" s="238"/>
      <c r="C630" s="238"/>
      <c r="D630" s="239"/>
      <c r="E630" s="241"/>
    </row>
    <row r="631" spans="1:5" x14ac:dyDescent="0.25">
      <c r="A631" s="237"/>
      <c r="B631" s="238"/>
      <c r="C631" s="238"/>
      <c r="D631" s="239"/>
      <c r="E631" s="241"/>
    </row>
    <row r="632" spans="1:5" x14ac:dyDescent="0.25">
      <c r="A632" s="237"/>
      <c r="B632" s="238"/>
      <c r="C632" s="238"/>
      <c r="D632" s="239"/>
      <c r="E632" s="241"/>
    </row>
    <row r="633" spans="1:5" x14ac:dyDescent="0.25">
      <c r="A633" s="237"/>
      <c r="B633" s="238"/>
      <c r="C633" s="238"/>
      <c r="D633" s="239"/>
      <c r="E633" s="241"/>
    </row>
    <row r="634" spans="1:5" x14ac:dyDescent="0.25">
      <c r="A634" s="237"/>
      <c r="B634" s="238"/>
      <c r="C634" s="238"/>
      <c r="D634" s="239"/>
      <c r="E634" s="241"/>
    </row>
    <row r="635" spans="1:5" x14ac:dyDescent="0.25">
      <c r="A635" s="237"/>
      <c r="B635" s="238"/>
      <c r="C635" s="238"/>
      <c r="D635" s="239"/>
      <c r="E635" s="241"/>
    </row>
    <row r="636" spans="1:5" x14ac:dyDescent="0.25">
      <c r="A636" s="237"/>
      <c r="B636" s="238"/>
      <c r="C636" s="238"/>
      <c r="D636" s="239"/>
      <c r="E636" s="241"/>
    </row>
    <row r="637" spans="1:5" x14ac:dyDescent="0.25">
      <c r="A637" s="237"/>
      <c r="B637" s="238"/>
      <c r="C637" s="238"/>
      <c r="D637" s="239"/>
      <c r="E637" s="241"/>
    </row>
    <row r="638" spans="1:5" x14ac:dyDescent="0.25">
      <c r="A638" s="237"/>
      <c r="B638" s="238"/>
      <c r="C638" s="238"/>
      <c r="D638" s="239"/>
      <c r="E638" s="241"/>
    </row>
    <row r="639" spans="1:5" x14ac:dyDescent="0.25">
      <c r="A639" s="237"/>
      <c r="B639" s="238"/>
      <c r="C639" s="238"/>
      <c r="D639" s="239"/>
      <c r="E639" s="241"/>
    </row>
    <row r="640" spans="1:5" x14ac:dyDescent="0.25">
      <c r="A640" s="237"/>
      <c r="B640" s="238"/>
      <c r="C640" s="238"/>
      <c r="D640" s="239"/>
      <c r="E640" s="241"/>
    </row>
    <row r="641" spans="1:5" x14ac:dyDescent="0.25">
      <c r="A641" s="237"/>
      <c r="B641" s="238"/>
      <c r="C641" s="238"/>
      <c r="D641" s="239"/>
      <c r="E641" s="241"/>
    </row>
    <row r="642" spans="1:5" x14ac:dyDescent="0.25">
      <c r="A642" s="237"/>
      <c r="B642" s="238"/>
      <c r="C642" s="238"/>
      <c r="D642" s="239"/>
      <c r="E642" s="241"/>
    </row>
  </sheetData>
  <autoFilter ref="A15:E97" xr:uid="{C45FF9D2-D56B-4358-A1F6-9FA56FDFC165}"/>
  <mergeCells count="4">
    <mergeCell ref="A1:E2"/>
    <mergeCell ref="A12:E12"/>
    <mergeCell ref="A13:E13"/>
    <mergeCell ref="A14:E14"/>
  </mergeCells>
  <pageMargins left="0.39370078740157483" right="0.39370078740157483" top="0.35433070866141736" bottom="0.35433070866141736" header="0.31496062992125984" footer="0.31496062992125984"/>
  <pageSetup scale="7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CONC.336</vt:lpstr>
      <vt:lpstr>CONC.344</vt:lpstr>
      <vt:lpstr>CONC,962</vt:lpstr>
      <vt:lpstr>DICIEMBRE-336</vt:lpstr>
      <vt:lpstr>SUPLIDORE -2025</vt:lpstr>
      <vt:lpstr>DESEMBOLSO DICIEMBRE, 2025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2026-01-13T17:49:22Z</cp:lastPrinted>
  <dcterms:created xsi:type="dcterms:W3CDTF">2026-01-06T15:44:16Z</dcterms:created>
  <dcterms:modified xsi:type="dcterms:W3CDTF">2026-01-14T14:09:58Z</dcterms:modified>
</cp:coreProperties>
</file>