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18877D47-283E-4F2F-B61D-29C0C2D9DB4F}" xr6:coauthVersionLast="47" xr6:coauthVersionMax="47" xr10:uidLastSave="{00000000-0000-0000-0000-000000000000}"/>
  <bookViews>
    <workbookView xWindow="-120" yWindow="-120" windowWidth="29040" windowHeight="15720" firstSheet="3" activeTab="3" xr2:uid="{98AB8F48-6ACF-418A-A639-8FFC2DA6C458}"/>
  </bookViews>
  <sheets>
    <sheet name="CONC.336" sheetId="6" state="hidden" r:id="rId1"/>
    <sheet name="CONC.344" sheetId="1" state="hidden" r:id="rId2"/>
    <sheet name="CONC,962" sheetId="2" state="hidden" r:id="rId3"/>
    <sheet name="DICIEMBRE-336" sheetId="4" r:id="rId4"/>
    <sheet name="diciembre-962" sheetId="3" r:id="rId5"/>
    <sheet name="DICIEMBRE-344" sheetId="5" r:id="rId6"/>
  </sheets>
  <externalReferences>
    <externalReference r:id="rId7"/>
  </externalReferences>
  <definedNames>
    <definedName name="NOMBRE" localSheetId="0">#REF!</definedName>
    <definedName name="NOMB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5" l="1"/>
  <c r="H17" i="5"/>
  <c r="J48" i="6"/>
  <c r="K21" i="6"/>
  <c r="K29" i="6" s="1"/>
  <c r="T62" i="6"/>
  <c r="J46" i="6"/>
  <c r="D46" i="6"/>
  <c r="P43" i="6"/>
  <c r="S41" i="6"/>
  <c r="I28" i="6" s="1"/>
  <c r="K40" i="6"/>
  <c r="P44" i="6" s="1"/>
  <c r="V39" i="6"/>
  <c r="V40" i="6" s="1"/>
  <c r="V38" i="6"/>
  <c r="W38" i="6" s="1"/>
  <c r="V37" i="6"/>
  <c r="U34" i="6"/>
  <c r="U35" i="6" s="1"/>
  <c r="M32" i="6"/>
  <c r="X28" i="6"/>
  <c r="P21" i="6"/>
  <c r="X18" i="6"/>
  <c r="G19" i="5"/>
  <c r="G55" i="4"/>
  <c r="F55" i="4"/>
  <c r="H13" i="4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Q40" i="6" l="1"/>
  <c r="K43" i="6"/>
  <c r="G20" i="3"/>
  <c r="F20" i="3"/>
  <c r="H13" i="3"/>
  <c r="H14" i="3" s="1"/>
  <c r="H15" i="3" s="1"/>
  <c r="H16" i="3" s="1"/>
  <c r="H17" i="3" s="1"/>
  <c r="H18" i="3" s="1"/>
  <c r="H19" i="3" s="1"/>
  <c r="J48" i="2" l="1"/>
  <c r="J47" i="2"/>
  <c r="D47" i="2"/>
  <c r="J45" i="2"/>
  <c r="D45" i="2"/>
  <c r="K39" i="2"/>
  <c r="K28" i="2"/>
  <c r="K26" i="2"/>
  <c r="I26" i="2"/>
  <c r="I25" i="2"/>
  <c r="I23" i="2"/>
  <c r="K20" i="2"/>
  <c r="L14" i="2"/>
  <c r="J47" i="1"/>
  <c r="D47" i="1"/>
  <c r="J45" i="1"/>
  <c r="D45" i="1"/>
  <c r="K39" i="1"/>
  <c r="I27" i="1"/>
  <c r="I25" i="1"/>
  <c r="K20" i="1"/>
  <c r="K28" i="1" s="1"/>
  <c r="I16" i="1"/>
  <c r="M14" i="1"/>
</calcChain>
</file>

<file path=xl/sharedStrings.xml><?xml version="1.0" encoding="utf-8"?>
<sst xmlns="http://schemas.openxmlformats.org/spreadsheetml/2006/main" count="353" uniqueCount="248">
  <si>
    <t>Dirección General  de Bellas Artes</t>
  </si>
  <si>
    <t>Formulario Conciliación Bancaria  Diciembre-2025</t>
  </si>
  <si>
    <t>Valor RD$</t>
  </si>
  <si>
    <t>Nombre de Cta.:</t>
  </si>
  <si>
    <t>Direccion General de Bellas Artes</t>
  </si>
  <si>
    <t>Número Cta.:</t>
  </si>
  <si>
    <t>Banco:</t>
  </si>
  <si>
    <t xml:space="preserve">Banco del Reservas </t>
  </si>
  <si>
    <t>Tipo de moneda de la Cta.:</t>
  </si>
  <si>
    <t>Peso dominicano</t>
  </si>
  <si>
    <t>LIBRO</t>
  </si>
  <si>
    <t>BALANCE EN LIBRO</t>
  </si>
  <si>
    <t>MAS:</t>
  </si>
  <si>
    <t>DEPOSITO TRANSFERENCIA  CUENTA CUT</t>
  </si>
  <si>
    <t>REITEGROS DE CHEQUES</t>
  </si>
  <si>
    <t xml:space="preserve">MENOS:  </t>
  </si>
  <si>
    <t>CHEQUES EN TRANSITO</t>
  </si>
  <si>
    <t>BALANCE EN BANCO DISPONIBLE</t>
  </si>
  <si>
    <t>MENOS:</t>
  </si>
  <si>
    <t>CHEQUES EMITIDOS DESDE</t>
  </si>
  <si>
    <t>GASTO EMISION DE CHEQUERAS</t>
  </si>
  <si>
    <t>COMISION GASTO BANCARIOS  COMISIONES</t>
  </si>
  <si>
    <t>GASTOS BANCARIOS 0.15</t>
  </si>
  <si>
    <t>TOTAL RETIRO  DEL MES</t>
  </si>
  <si>
    <t>TOTAL CONCILIADO EN LIBRO</t>
  </si>
  <si>
    <t>BALANCE EN BANCO 30 DICIEMBRE 2025</t>
  </si>
  <si>
    <t>Depósitos en tránsito</t>
  </si>
  <si>
    <t>TOTAL DISPONIBLE</t>
  </si>
  <si>
    <t>N/CREDITO</t>
  </si>
  <si>
    <t xml:space="preserve">Cheques en tránsito </t>
  </si>
  <si>
    <t xml:space="preserve">TOTAL CONCILIADO </t>
  </si>
  <si>
    <t>Licda. Miledy De Los S.</t>
  </si>
  <si>
    <t>Licda. Austria Taveras Castillo</t>
  </si>
  <si>
    <t>Contadora</t>
  </si>
  <si>
    <t>Encda. Departamento de Contabilidad</t>
  </si>
  <si>
    <t>Fecha de preparación</t>
  </si>
  <si>
    <t>Fecha de revisión</t>
  </si>
  <si>
    <t>BALANCE EN BANCO 30  DICIEMBRE 2025</t>
  </si>
  <si>
    <t xml:space="preserve">                                                   </t>
  </si>
  <si>
    <t>CUENTA BANCARIA  NO. 9607310962</t>
  </si>
  <si>
    <t>RELACIÓN DE EGRESOS DEL MES DICIEMBRE 2025</t>
  </si>
  <si>
    <t>VALORES EN RD$</t>
  </si>
  <si>
    <t>FECHA</t>
  </si>
  <si>
    <t>DP/CK/ED/TRANF./CN</t>
  </si>
  <si>
    <t>BENEFICIARIO</t>
  </si>
  <si>
    <t>CONCEPTO</t>
  </si>
  <si>
    <t>DÉBITO</t>
  </si>
  <si>
    <t>CRÉDITO</t>
  </si>
  <si>
    <t>BALANCE</t>
  </si>
  <si>
    <t>BALANCE AL 30  DE NOVIEMBRE 2025</t>
  </si>
  <si>
    <t>TRANF-CUT</t>
  </si>
  <si>
    <t>DGBA</t>
  </si>
  <si>
    <t>TRANSFERENCIA DE LA CUT</t>
  </si>
  <si>
    <t>E/D</t>
  </si>
  <si>
    <t>BANCO DE RESERVAS</t>
  </si>
  <si>
    <t>COMISIONES BANCARIAS</t>
  </si>
  <si>
    <t>CHEQUE · 86</t>
  </si>
  <si>
    <t>YULIVIER LA HOZ JIMENEZ</t>
  </si>
  <si>
    <t>REPOSICION FONDO DE      CAJA CHICA DIRECCION  ADMINISTRATIVA Y FINANCIERA DEL REC. 645 AL 663</t>
  </si>
  <si>
    <t>CHEQUE · 87</t>
  </si>
  <si>
    <t>REPOSICION FONDO DE      CAJA CHICA DIRECCION  ADMINISTRATIVA Y FINANCIERA DEL REC. 629 AL 664</t>
  </si>
  <si>
    <t>CARGO PROMEDIO MINIMO Y COMISION MANEJO DE CUETA</t>
  </si>
  <si>
    <t>COBRO 0.15% DE LA DGII</t>
  </si>
  <si>
    <t>BALANCE AL 31 DE DICIEMBRE  2025</t>
  </si>
  <si>
    <t>Licda. Miledy de los Santos</t>
  </si>
  <si>
    <t>Licda. Sandra Ramírez Cubilete</t>
  </si>
  <si>
    <t>Encda.Departamento de Contabilidad</t>
  </si>
  <si>
    <t>Directora Administrativa</t>
  </si>
  <si>
    <t>CUENTA BANCARIA  NO. 010-252133-6</t>
  </si>
  <si>
    <t>RELACIÓN DE INGRESOS DEL MES DE DICIEMBRE  2025</t>
  </si>
  <si>
    <t>DP/CK/ED/TTTRANF./CN</t>
  </si>
  <si>
    <t>BALANCE AL 30  NOVIEMBRE-2025</t>
  </si>
  <si>
    <t>RECIBO-7916</t>
  </si>
  <si>
    <t>ALBERTO RODRIGUEZ PORTALATIN</t>
  </si>
  <si>
    <t>ARRENDAMIENTO DE LA CAFETERIA DELICIAS MES DE OCTUBRE-2025</t>
  </si>
  <si>
    <t>RECIBO-7917</t>
  </si>
  <si>
    <t>LESLIE RICARDO ESCUELA DE DANZA.</t>
  </si>
  <si>
    <t>ARRENDAMIENTO DE LA SALA MAXIMO AVILES BLONDA PARA REALIZAR UNA (1)FUNCION DEL ESPECTACULOS DE DANZA FLAMENCO OLE TU QUISQUEYA EL DIA 16-11-2025</t>
  </si>
  <si>
    <t>RECIBO-7918</t>
  </si>
  <si>
    <t>DORALY CRISTINA CRUZ DE MONTALVO.</t>
  </si>
  <si>
    <t>SALDO ARRENDAMIENTO  DE LA SALA MAXIMO AVILES BLANDA PARA REALIZAR UNA FUNCION (1) DEL ESPECTACULO DE   DANZA NOVENA MUESTRA ANUAL "EL DIA 26-11-2025</t>
  </si>
  <si>
    <t>RECIBO-7919</t>
  </si>
  <si>
    <t>NEFER EIRL</t>
  </si>
  <si>
    <t>ARRENDAMIENTO  DE LA SALA MAXIMO AVILES BLONDA PARA REALIZAR EL EVENTO "G Y25 ANIVERSARIO "EL DIA 7 DE DICIEMBRE 2025</t>
  </si>
  <si>
    <t>RECIBO-7920</t>
  </si>
  <si>
    <t>YAMIRIS ESTHER DISLA PASCANO</t>
  </si>
  <si>
    <t xml:space="preserve"> 1-12-2025</t>
  </si>
  <si>
    <t>LIB-3229-1</t>
  </si>
  <si>
    <t>RENKEL GROUP</t>
  </si>
  <si>
    <t>SERVICIOS DE PLOMERIA PARA EL BAÑO DEL 1ER PISO DE LA ESCUELA NACIONAL DE MUSICA DE BELLAS ARTES</t>
  </si>
  <si>
    <t>1-12-025</t>
  </si>
  <si>
    <t>LIB-3332-1</t>
  </si>
  <si>
    <t>DERALANT GROUP SRL</t>
  </si>
  <si>
    <t>PAGO FACTURA B1500000003 POR AQUISICION DE ARTICULOS COMESTIBLES (CAFÉ MOLIDO)PARA EL PALACIO DE BELLAS ARTES</t>
  </si>
  <si>
    <t>LIB-3350-1</t>
  </si>
  <si>
    <t>GRUPO ADDIDA</t>
  </si>
  <si>
    <t>PAFO FACTURA B1500000045,POR LA ADQUISICION  DE MATERIALES DE LIMPIEZA PARA EL PALACIO DE BELLAS ARTES Y SUS DEPENDENCIA.</t>
  </si>
  <si>
    <t>LIB-3363-1</t>
  </si>
  <si>
    <t>DIRECION GENERAL DE BELLAS ARTES.</t>
  </si>
  <si>
    <t>VIATICOS AL PERSONAL POR VIAJE A VARIAS ESCUELA DE BELLAS ARTES DEL INTERIR A REALIZAR TRABAJO DE ACTUALIZCION E INVENTARIO DE ACTIVOS FIJO PARA CIERRE SEMESTRAL</t>
  </si>
  <si>
    <t>LIB-3365-1</t>
  </si>
  <si>
    <t>GASTOS DE TRANSPORTE POR USO DE MOTOR DE LOS MENSAJEROS EXTERNOS DE ESTA INSTITUCION DEL MES DE DICIEMBRE-2025</t>
  </si>
  <si>
    <t xml:space="preserve">                                                                                                                                                    </t>
  </si>
  <si>
    <t>LIB-3369-1</t>
  </si>
  <si>
    <t xml:space="preserve">PAGO PASAJE      A  LOS ESTUDIANTES DEL PROYECTO DE INCORPORACION VARONES DE LA ESCUELA NACIONAL DE DANZA MES DE NOVIEMBRE-2025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</si>
  <si>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LIB-3401-1-</t>
  </si>
  <si>
    <t>PABLO YORADY DE JESUS NIVAR</t>
  </si>
  <si>
    <t>PAGO FACTURA B1500000190 POR SERVICIOS DEMOLICION Y CONFECCIO DE MURO DE CONTENCION Y MALLA CICLONICA PARA LA ESCUELA DE BELLAS ARTES</t>
  </si>
  <si>
    <t>LIB-3405-1-</t>
  </si>
  <si>
    <t>COPUTER TECNOLOGY AND SERVICE ARNALDO RODRIGUEZ</t>
  </si>
  <si>
    <t>PAGO FACTURA NO.B1500000210por ADQUISICION DE IMPRESORA,MEMORIA, ETIQUETADORA Y ESTIQUETA PARA DGBA</t>
  </si>
  <si>
    <t>LIB-3409-1-</t>
  </si>
  <si>
    <t>CARMEN ROSALIA BERNAL MONTE DE OCA.</t>
  </si>
  <si>
    <t>PAGO FACTURA B1500000028, POR SERVICIO DE LEGALIZACION DE CONTRATO DE ESTA DIRECCION.</t>
  </si>
  <si>
    <t>LIB-3411--</t>
  </si>
  <si>
    <t>ALL OFFICE SOLUTIONS SRL</t>
  </si>
  <si>
    <t>PAGO FACTURA   B1500003048 POR SERVICIOS DE ALQUILER IMPRESORA DE DOCUMENTOS PARA LA DGBA MES DE NOVIEMBRE-2025</t>
  </si>
  <si>
    <t>LIB-3420-1-</t>
  </si>
  <si>
    <t>REGION GRAFICA Y MULTISERVICIOS</t>
  </si>
  <si>
    <t>PAGO FACTURA B1500000026 Y B1500000027 DE SERVICIOS DE MPRESORA PARA DIFERNTE ACTIVIDADES DE LA DIRECCION DE RECURSOS HUMANOS</t>
  </si>
  <si>
    <t>LIB-3422-1-</t>
  </si>
  <si>
    <t>GTG INDUSTRIAL SRL</t>
  </si>
  <si>
    <t>PAGO FACTURA E450000000065 POR ADQUISICION DE MATERIALES DE LIMPIEZA PARA  EL PALACIO DE BELLA ARTES.</t>
  </si>
  <si>
    <t>LIB-3434-1-</t>
  </si>
  <si>
    <t>WEDY MEBLES SRL</t>
  </si>
  <si>
    <t>ADQUISIO DE ELECTRODOESTICOS (ABANICOS DE PAREZ PARA SER UTILIZADO EN LA DIRECCION DE FORMACION ARTISTICA ESPECIALIZADA (DEFAE ) DE LA DGBA.</t>
  </si>
  <si>
    <t xml:space="preserve">                                  </t>
  </si>
  <si>
    <t>LIB-3438-1-</t>
  </si>
  <si>
    <t>FLOW SRL</t>
  </si>
  <si>
    <t>ADQUISICION DE MOBILIARIO (SILLAS PLASTICAS SIN BRAZOS ) PARA SER UTILIZADOS EN LA DIRECCION DE FORACION ARTISTICAS ESPECIALIZADAS (DEFAE)</t>
  </si>
  <si>
    <t>LIB-3450-1-</t>
  </si>
  <si>
    <t>CORANCA SRL</t>
  </si>
  <si>
    <t>PADO FACTURA B1500000767 POR ADQUISICION DE MATERIALES FERRETEROS PARA SER UTILIZADOS EN LA ESCUELA Y DIFERENTES AREAS  DE LA DIRECCION DE BELLAS ARTES</t>
  </si>
  <si>
    <t xml:space="preserve"> </t>
  </si>
  <si>
    <t>LIB-3454-1-</t>
  </si>
  <si>
    <t>ALASKA S.A</t>
  </si>
  <si>
    <t>PAGO VARIAS FACTURA POR SERVICIOS DE LLENADO DE BOTELLLONES PARA EL PALACIO DE BELLAS ARTES.</t>
  </si>
  <si>
    <t>LIB-3466-1-</t>
  </si>
  <si>
    <t>OFICINA DE COORDINACION PRESIDENCIAL</t>
  </si>
  <si>
    <t>PAGO FACTURA OCP-FCR-00003886 POR GASTOS DE BOLETOS AEREO  DEL SR FRANCISCO VARGAS QUIEN VIAJO  A BOSTON A PARTICIPAR EN EL 2025 BEEERKLES GLOBAL SUMMIT  DEL 26 OCTUBRE AL 20 NOVIEMBRE -2025</t>
  </si>
  <si>
    <t>LIB-3476-1-</t>
  </si>
  <si>
    <t>KLEAN DOMINICANA SLS,SRL</t>
  </si>
  <si>
    <t>PAGO FACTURA B1500000274 POR CONTRATACION DE LOS SERVICIOS DE LIMPIEZA DURANTE EL PROGRAMA DE BERKLEE EN EL CONSERVATORIO DE MUSICA</t>
  </si>
  <si>
    <t>LIB-3496-1-</t>
  </si>
  <si>
    <t>PAGO FACTURA E450000000171 POR ADQUISICION DE MUEBLE MODULAR PARA SER UTILIZADO EN LA DGBA.</t>
  </si>
  <si>
    <t>LIB-3510-1-</t>
  </si>
  <si>
    <t>RAMIREZ &amp; MOJICA ENVOY PACK COURIES  EXPRESS DGBA</t>
  </si>
  <si>
    <t>PAGO  FACTURA E450000000332 PO ADQUISICION DE BOCINA CON PEDESTAL PARA USO EN ESTA DIRECCION.</t>
  </si>
  <si>
    <t>LIB-3512-1-</t>
  </si>
  <si>
    <t>PAGO FACTURA E450000000340 COMPRA DE BATERIA PARA EL VEHICUL HYDHI STORIA VAN MECANICA  DIESEL 2022 DE LA DGBA.</t>
  </si>
  <si>
    <t>LIB-3531-1-</t>
  </si>
  <si>
    <t>PLANETA AZUL S.A.</t>
  </si>
  <si>
    <t xml:space="preserve">PAGO FACTURA E45000007035 POR ADQUISICION DE FARDOS DE AGUA DE CONSUMO HUMANO DE LA DGBA.
</t>
  </si>
  <si>
    <t>LIB-3537-1-</t>
  </si>
  <si>
    <t>GRUPO ALASKA  S.A.</t>
  </si>
  <si>
    <t xml:space="preserve">PAGO FACTURa E450000004834,4837.4838 4370,4371 POR SERVICIOS DE LLENADO  DE BOTELLONES DE AGUA  PARA USO  DGBA.
</t>
  </si>
  <si>
    <t>LIB-3547-1-</t>
  </si>
  <si>
    <t>OMX MULTISERVICIOS SRL</t>
  </si>
  <si>
    <t xml:space="preserve">PAGO FACTURA B1500000643 ADQUISICIO DE SILLON EJECUTIVO Y CARCULADORAS PARA SER UTILIZADA EN LA ESCUELA NACIONAL DE ARTES DRAMATICOS Y DEPTO DE COMPRA DE LA DGBA
</t>
  </si>
  <si>
    <t>LIB-3594-1-</t>
  </si>
  <si>
    <t>CORPORACION DEL ACUEDUCTO   Y ALCANTARILLADO</t>
  </si>
  <si>
    <t>PAGO FACTURAS VAARIAS POR SERVICIOS DE  AGUA POTABLE A LA DIRECCION DE BELLAS ARTES, CONSERVATORIO DE MUSICA Y LA ESCUELA NACIONAL DE BELLAS ARTES Y ARTES VISUALES.</t>
  </si>
  <si>
    <t>LIB-3539-1-</t>
  </si>
  <si>
    <t>CLIMASTER SRL</t>
  </si>
  <si>
    <t xml:space="preserve">PAGOFACTURA E450000000008 POR COMPRA DE AIRE ACONDICIONADO PARA SER UTILIZADO EN LA ESCUELA DE BELLAS ARTES DE PUERTO PLATA
</t>
  </si>
  <si>
    <t>LIB-3598-1-</t>
  </si>
  <si>
    <t>DIRECCION GENERAL DE BELLAS ARTES</t>
  </si>
  <si>
    <t>PAGO PASAJE ALOS ESTUDIANTES DEL PROYECTO DE INCORPORACION VARONES DE LA ESCUELA NACIONAL DE DANZA MES DE DICIEMBRE-2025</t>
  </si>
  <si>
    <t>LIB-360-1-</t>
  </si>
  <si>
    <t>MAYOBANET PERCINAR REYES</t>
  </si>
  <si>
    <t>FACTURA B1500000338 POR SERICIOS PARA LA ELABORACION E INSTALACION DE HIERROS EN EL PALACIO DE BELLAS ARTES Y LAS ESCUELA DE BONAO,PUERTO PLATS YSANTO DOMINGO.</t>
  </si>
  <si>
    <t>LIB-3642-1</t>
  </si>
  <si>
    <t>ESCENOGRAFIA DISEÑOS Y CONSTRUCIONES ORTEGA EDISCONS SRL</t>
  </si>
  <si>
    <t>PAGO FACTURA B1500000044 SERVICIOS DE CONSTRUCION ,MONTAJE,DESMONTAJE DE LA ESCENOGRAFIA Y UTILERIA DE LA OBRA CASA DE MUÑECA</t>
  </si>
  <si>
    <t>18-12-202</t>
  </si>
  <si>
    <t>LIB-3644-1</t>
  </si>
  <si>
    <t>EMOTIONLINK EIRL</t>
  </si>
  <si>
    <t>PAGO FACTURA B1500000015 POR CAPACITACION CURSO TALLEER DE ORATORIA 2.0 PARA EL PERSONAL DE DGBA</t>
  </si>
  <si>
    <t>LIB-3646-1</t>
  </si>
  <si>
    <t>RICARDO OSCAR GONZALEZ HERNANDEZ</t>
  </si>
  <si>
    <t>PAGO FACTURA B1500000150 POR CAPACITACION PARA EL PERSONAAAAL DE DGBA</t>
  </si>
  <si>
    <t>LIB-3648-1</t>
  </si>
  <si>
    <t>BATUTA BY PABLO POLANCO ,SRL</t>
  </si>
  <si>
    <t>PAGO FACTURA B1500000301 POR SERVICIOS DE ALQUILEER PARA PROGRAMA BERKLEE SANTO DOMINGO</t>
  </si>
  <si>
    <t>LIB-3650-1</t>
  </si>
  <si>
    <t>PAGO FACTURAS   VARIAS POR SERVICIOS DE LLENADO DE BOTELLONES DE AGUA DE CONSUMO PARA DGBA Y SUS DEPENDENCIA</t>
  </si>
  <si>
    <t>LIB-3670-1</t>
  </si>
  <si>
    <t>GAMBARU</t>
  </si>
  <si>
    <t>PAGO FACTURA B1500000104 POR COMPRA DE SENSORES PARA EL CHILLER DEL PALACIO DE BELLAS ARTES.</t>
  </si>
  <si>
    <t>LIB-3674-1</t>
  </si>
  <si>
    <t>B&amp;F MERCANTIL SRL</t>
  </si>
  <si>
    <t>PAGO FACTURA B1500001264 POR ADQUISICION DE PINTURA PARA DIFERENTE AREAS DE LA DGBA</t>
  </si>
  <si>
    <t>LIB-3678-1</t>
  </si>
  <si>
    <t>XIOMARI VELOZ D LUJO FIESTA ,SRL</t>
  </si>
  <si>
    <t>PAGO FACTURA E450000000326 POR SERVICIOS DE REFRIGERIO PARA LA ACTIVIDAD DE INEGRACION DE LA DIRECCION ADMINISTRATIVA Y FINANCIERA Y SUS AREA</t>
  </si>
  <si>
    <t>LIB-3681-1</t>
  </si>
  <si>
    <t>ERIK GAS DEL 2000 SRL</t>
  </si>
  <si>
    <t>PAGO VARIAS FACTURAS POR SERVICIOS DE LAVADO VARIOS DE VEHICULO DEL PALACIO DE DGBA</t>
  </si>
  <si>
    <t>TOTAL AL 30 DE DICIEMBRE, 2025</t>
  </si>
  <si>
    <t>Austria Tavarez</t>
  </si>
  <si>
    <t>Licda. Sandra Y. Ramírez Cubilete</t>
  </si>
  <si>
    <r>
      <rPr>
        <sz val="11"/>
        <color theme="1"/>
        <rFont val="Calibri"/>
        <family val="2"/>
        <scheme val="minor"/>
      </rPr>
      <t xml:space="preserve">Contadora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</t>
    </r>
  </si>
  <si>
    <t>Encargada Departameto Contabilidad</t>
  </si>
  <si>
    <t>Directora  Administrativa y Financiera</t>
  </si>
  <si>
    <t>CUENTA BANCARIA  NO. 010-2521344</t>
  </si>
  <si>
    <t>RELACION DE EGRESOS MES DE DICIEMBRE-2025</t>
  </si>
  <si>
    <t>BALANCE AL 31 DE DICIEMBRE-2025</t>
  </si>
  <si>
    <t>.</t>
  </si>
  <si>
    <t>Licda. Austria Tavera Castillo</t>
  </si>
  <si>
    <t>Licda. Sandra Ramírez  Cubilete</t>
  </si>
  <si>
    <t>Directora Administrativa y Financiera</t>
  </si>
  <si>
    <t>Formulario Conciliación Bancaria  Diciembre  2025</t>
  </si>
  <si>
    <t>010-252133-6</t>
  </si>
  <si>
    <t>LIBRAMIENTOS 2152</t>
  </si>
  <si>
    <t>VALOR</t>
  </si>
  <si>
    <t>LIBRAMIENTOS 100</t>
  </si>
  <si>
    <t>deposito/ingresos</t>
  </si>
  <si>
    <t>2983-1</t>
  </si>
  <si>
    <t>2985-1</t>
  </si>
  <si>
    <t>3005-1</t>
  </si>
  <si>
    <t>3016-1</t>
  </si>
  <si>
    <t>REITEGROS DE LIBRAMIENTO</t>
  </si>
  <si>
    <t>3034-1</t>
  </si>
  <si>
    <t>LIBRAMIENTOS  EN TRANSITO</t>
  </si>
  <si>
    <t>3044-1</t>
  </si>
  <si>
    <t>3055-1</t>
  </si>
  <si>
    <t>3107-1</t>
  </si>
  <si>
    <t>3125-1</t>
  </si>
  <si>
    <t>3127-1</t>
  </si>
  <si>
    <t>LIBRAMIENTOS  REALIZADO</t>
  </si>
  <si>
    <t>3130-1</t>
  </si>
  <si>
    <t>3134-1</t>
  </si>
  <si>
    <t>3140-1</t>
  </si>
  <si>
    <t>3150-1</t>
  </si>
  <si>
    <t>3152-1</t>
  </si>
  <si>
    <t>3168-1</t>
  </si>
  <si>
    <t>3170-1</t>
  </si>
  <si>
    <t>3207-1</t>
  </si>
  <si>
    <t>BALANCE EN BANCO 30 NOVIEMBRE 2025</t>
  </si>
  <si>
    <t>3238-1</t>
  </si>
  <si>
    <t>3279-1</t>
  </si>
  <si>
    <t>3281-1</t>
  </si>
  <si>
    <t>3302-1</t>
  </si>
  <si>
    <t>3311-1</t>
  </si>
  <si>
    <t>3312-1</t>
  </si>
  <si>
    <t>LIBRAMIENTOS EN TRANSITO</t>
  </si>
  <si>
    <t>3316-1</t>
  </si>
  <si>
    <t>TOTAL CONCILIADO AL 30 DE NOVIEMBRE-2025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</si>
</sst>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d\-dd\-mmm\-yyyy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000000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b/>
      <u val="double"/>
      <sz val="12"/>
      <name val="Times New Roman"/>
      <family val="1"/>
    </font>
    <font>
      <sz val="11"/>
      <color theme="5"/>
      <name val="Calibri"/>
      <family val="2"/>
      <scheme val="minor"/>
    </font>
    <font>
      <sz val="9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2">
    <xf numFmtId="0" fontId="0" fillId="0" borderId="0" xfId="0"/>
    <xf numFmtId="0" fontId="4" fillId="0" borderId="0" xfId="2" applyFont="1"/>
    <xf numFmtId="4" fontId="4" fillId="0" borderId="0" xfId="3" applyNumberFormat="1" applyFont="1" applyBorder="1" applyProtection="1"/>
    <xf numFmtId="0" fontId="4" fillId="0" borderId="0" xfId="2" applyFont="1" applyAlignment="1">
      <alignment vertical="center"/>
    </xf>
    <xf numFmtId="4" fontId="4" fillId="0" borderId="0" xfId="3" applyNumberFormat="1" applyFont="1" applyBorder="1" applyAlignment="1" applyProtection="1">
      <alignment vertical="center"/>
    </xf>
    <xf numFmtId="0" fontId="4" fillId="2" borderId="0" xfId="2" applyFont="1" applyFill="1" applyAlignment="1">
      <alignment vertical="center"/>
    </xf>
    <xf numFmtId="0" fontId="4" fillId="2" borderId="0" xfId="2" applyFont="1" applyFill="1"/>
    <xf numFmtId="0" fontId="7" fillId="0" borderId="0" xfId="2" applyFont="1" applyAlignment="1">
      <alignment horizontal="right"/>
    </xf>
    <xf numFmtId="0" fontId="8" fillId="0" borderId="0" xfId="2" applyFont="1" applyAlignment="1" applyProtection="1">
      <alignment horizontal="left"/>
      <protection locked="0"/>
    </xf>
    <xf numFmtId="0" fontId="9" fillId="0" borderId="0" xfId="2" applyFont="1"/>
    <xf numFmtId="0" fontId="7" fillId="0" borderId="0" xfId="2" applyFont="1" applyAlignment="1">
      <alignment horizontal="left"/>
    </xf>
    <xf numFmtId="4" fontId="8" fillId="2" borderId="0" xfId="2" applyNumberFormat="1" applyFont="1" applyFill="1" applyAlignment="1" applyProtection="1">
      <alignment horizontal="left"/>
      <protection locked="0"/>
    </xf>
    <xf numFmtId="0" fontId="10" fillId="0" borderId="0" xfId="2" applyFont="1"/>
    <xf numFmtId="0" fontId="9" fillId="0" borderId="0" xfId="2" applyFont="1" applyAlignment="1">
      <alignment horizontal="right"/>
    </xf>
    <xf numFmtId="0" fontId="10" fillId="0" borderId="0" xfId="2" applyFont="1" applyAlignment="1" applyProtection="1">
      <alignment horizontal="center"/>
      <protection locked="0"/>
    </xf>
    <xf numFmtId="0" fontId="9" fillId="2" borderId="0" xfId="2" applyFont="1" applyFill="1" applyAlignment="1">
      <alignment horizontal="right"/>
    </xf>
    <xf numFmtId="4" fontId="10" fillId="2" borderId="0" xfId="2" applyNumberFormat="1" applyFont="1" applyFill="1" applyAlignment="1" applyProtection="1">
      <alignment horizontal="left"/>
      <protection locked="0"/>
    </xf>
    <xf numFmtId="4" fontId="11" fillId="3" borderId="0" xfId="3" applyNumberFormat="1" applyFont="1" applyFill="1" applyBorder="1" applyAlignment="1" applyProtection="1">
      <alignment horizontal="center"/>
    </xf>
    <xf numFmtId="0" fontId="4" fillId="0" borderId="1" xfId="2" applyFont="1" applyBorder="1"/>
    <xf numFmtId="0" fontId="12" fillId="0" borderId="2" xfId="2" applyFont="1" applyBorder="1" applyProtection="1">
      <protection locked="0"/>
    </xf>
    <xf numFmtId="0" fontId="0" fillId="0" borderId="2" xfId="0" applyBorder="1"/>
    <xf numFmtId="14" fontId="12" fillId="0" borderId="2" xfId="2" applyNumberFormat="1" applyFont="1" applyBorder="1" applyProtection="1">
      <protection locked="0"/>
    </xf>
    <xf numFmtId="4" fontId="4" fillId="0" borderId="3" xfId="3" applyNumberFormat="1" applyFont="1" applyBorder="1" applyProtection="1">
      <protection locked="0"/>
    </xf>
    <xf numFmtId="0" fontId="4" fillId="0" borderId="0" xfId="2" applyFont="1" applyProtection="1">
      <protection locked="0"/>
    </xf>
    <xf numFmtId="4" fontId="0" fillId="0" borderId="0" xfId="0" applyNumberFormat="1"/>
    <xf numFmtId="0" fontId="4" fillId="0" borderId="4" xfId="2" applyFont="1" applyBorder="1"/>
    <xf numFmtId="4" fontId="4" fillId="0" borderId="5" xfId="3" applyNumberFormat="1" applyFont="1" applyBorder="1" applyProtection="1">
      <protection locked="0"/>
    </xf>
    <xf numFmtId="0" fontId="13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4" fillId="4" borderId="5" xfId="3" applyNumberFormat="1" applyFont="1" applyFill="1" applyBorder="1" applyProtection="1">
      <protection locked="0"/>
    </xf>
    <xf numFmtId="43" fontId="0" fillId="0" borderId="0" xfId="1" applyFont="1"/>
    <xf numFmtId="4" fontId="4" fillId="0" borderId="0" xfId="2" applyNumberFormat="1" applyFont="1" applyProtection="1">
      <protection locked="0"/>
    </xf>
    <xf numFmtId="43" fontId="4" fillId="0" borderId="0" xfId="2" applyNumberFormat="1" applyFont="1" applyProtection="1">
      <protection locked="0"/>
    </xf>
    <xf numFmtId="0" fontId="4" fillId="0" borderId="0" xfId="2" applyFont="1" applyAlignment="1" applyProtection="1">
      <alignment horizontal="left"/>
      <protection locked="0"/>
    </xf>
    <xf numFmtId="0" fontId="12" fillId="0" borderId="0" xfId="2" applyFont="1" applyAlignment="1" applyProtection="1">
      <alignment horizontal="center"/>
      <protection locked="0"/>
    </xf>
    <xf numFmtId="4" fontId="12" fillId="3" borderId="5" xfId="3" applyNumberFormat="1" applyFont="1" applyFill="1" applyBorder="1" applyProtection="1">
      <protection locked="0"/>
    </xf>
    <xf numFmtId="43" fontId="12" fillId="0" borderId="5" xfId="1" applyFont="1" applyBorder="1" applyProtection="1">
      <protection locked="0"/>
    </xf>
    <xf numFmtId="43" fontId="4" fillId="0" borderId="0" xfId="1" applyFont="1" applyBorder="1"/>
    <xf numFmtId="0" fontId="4" fillId="0" borderId="0" xfId="2" applyFont="1" applyAlignment="1" applyProtection="1">
      <alignment horizontal="center"/>
      <protection locked="0"/>
    </xf>
    <xf numFmtId="4" fontId="4" fillId="0" borderId="5" xfId="2" applyNumberFormat="1" applyFont="1" applyBorder="1"/>
    <xf numFmtId="0" fontId="14" fillId="0" borderId="0" xfId="2" applyFont="1" applyAlignment="1" applyProtection="1">
      <alignment horizontal="left"/>
      <protection locked="0"/>
    </xf>
    <xf numFmtId="43" fontId="12" fillId="5" borderId="0" xfId="1" applyFont="1" applyFill="1" applyBorder="1" applyProtection="1"/>
    <xf numFmtId="43" fontId="4" fillId="0" borderId="5" xfId="1" applyFont="1" applyBorder="1" applyProtection="1"/>
    <xf numFmtId="43" fontId="4" fillId="0" borderId="0" xfId="1" applyFont="1" applyFill="1" applyBorder="1" applyAlignment="1">
      <alignment horizontal="right"/>
    </xf>
    <xf numFmtId="0" fontId="4" fillId="0" borderId="5" xfId="2" applyFont="1" applyBorder="1"/>
    <xf numFmtId="43" fontId="4" fillId="0" borderId="0" xfId="1" applyFont="1" applyBorder="1" applyProtection="1"/>
    <xf numFmtId="43" fontId="12" fillId="0" borderId="0" xfId="1" applyFont="1" applyBorder="1" applyAlignment="1" applyProtection="1">
      <alignment horizontal="center"/>
      <protection locked="0"/>
    </xf>
    <xf numFmtId="43" fontId="11" fillId="6" borderId="5" xfId="1" applyFont="1" applyFill="1" applyBorder="1" applyProtection="1">
      <protection locked="0"/>
    </xf>
    <xf numFmtId="0" fontId="4" fillId="0" borderId="5" xfId="2" applyFont="1" applyBorder="1" applyAlignment="1" applyProtection="1">
      <alignment horizontal="center"/>
      <protection locked="0"/>
    </xf>
    <xf numFmtId="43" fontId="4" fillId="0" borderId="5" xfId="3" applyFont="1" applyBorder="1" applyProtection="1">
      <protection locked="0"/>
    </xf>
    <xf numFmtId="4" fontId="11" fillId="6" borderId="5" xfId="3" applyNumberFormat="1" applyFont="1" applyFill="1" applyBorder="1" applyAlignment="1" applyProtection="1">
      <alignment horizontal="right"/>
      <protection locked="0"/>
    </xf>
    <xf numFmtId="4" fontId="4" fillId="0" borderId="5" xfId="2" applyNumberFormat="1" applyFont="1" applyBorder="1" applyProtection="1">
      <protection locked="0"/>
    </xf>
    <xf numFmtId="43" fontId="12" fillId="3" borderId="5" xfId="1" applyFont="1" applyFill="1" applyBorder="1" applyProtection="1">
      <protection locked="0"/>
    </xf>
    <xf numFmtId="43" fontId="4" fillId="0" borderId="0" xfId="2" applyNumberFormat="1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6" xfId="2" applyFont="1" applyBorder="1"/>
    <xf numFmtId="0" fontId="12" fillId="0" borderId="7" xfId="2" applyFont="1" applyBorder="1" applyProtection="1">
      <protection locked="0"/>
    </xf>
    <xf numFmtId="0" fontId="4" fillId="0" borderId="7" xfId="2" applyFont="1" applyBorder="1" applyProtection="1">
      <protection locked="0"/>
    </xf>
    <xf numFmtId="43" fontId="11" fillId="6" borderId="8" xfId="1" applyFont="1" applyFill="1" applyBorder="1" applyProtection="1">
      <protection locked="0"/>
    </xf>
    <xf numFmtId="4" fontId="12" fillId="0" borderId="0" xfId="3" applyNumberFormat="1" applyFont="1" applyFill="1" applyBorder="1" applyProtection="1">
      <protection locked="0"/>
    </xf>
    <xf numFmtId="0" fontId="12" fillId="0" borderId="0" xfId="2" applyFont="1"/>
    <xf numFmtId="43" fontId="10" fillId="0" borderId="0" xfId="2" applyNumberFormat="1" applyFont="1" applyAlignment="1">
      <alignment horizontal="left"/>
    </xf>
    <xf numFmtId="0" fontId="15" fillId="0" borderId="0" xfId="2" applyFont="1" applyAlignment="1">
      <alignment horizontal="right"/>
    </xf>
    <xf numFmtId="0" fontId="10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9" fillId="0" borderId="0" xfId="2" applyFont="1" applyAlignment="1" applyProtection="1">
      <alignment horizontal="left"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 applyProtection="1">
      <alignment horizontal="left"/>
      <protection locked="0"/>
    </xf>
    <xf numFmtId="43" fontId="4" fillId="0" borderId="0" xfId="1" applyFont="1" applyFill="1" applyBorder="1"/>
    <xf numFmtId="4" fontId="4" fillId="0" borderId="5" xfId="2" applyNumberFormat="1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readingOrder="1"/>
    </xf>
    <xf numFmtId="0" fontId="17" fillId="0" borderId="0" xfId="0" applyFont="1" applyAlignment="1">
      <alignment horizontal="center" vertical="center"/>
    </xf>
    <xf numFmtId="0" fontId="18" fillId="7" borderId="9" xfId="0" applyFont="1" applyFill="1" applyBorder="1" applyAlignment="1">
      <alignment horizontal="center"/>
    </xf>
    <xf numFmtId="0" fontId="18" fillId="7" borderId="9" xfId="0" applyFont="1" applyFill="1" applyBorder="1" applyAlignment="1">
      <alignment horizontal="left" wrapText="1" readingOrder="1"/>
    </xf>
    <xf numFmtId="14" fontId="0" fillId="8" borderId="9" xfId="0" applyNumberFormat="1" applyFill="1" applyBorder="1"/>
    <xf numFmtId="0" fontId="19" fillId="8" borderId="9" xfId="0" applyFont="1" applyFill="1" applyBorder="1" applyAlignment="1">
      <alignment wrapText="1" readingOrder="1"/>
    </xf>
    <xf numFmtId="0" fontId="20" fillId="8" borderId="9" xfId="0" applyFont="1" applyFill="1" applyBorder="1" applyAlignment="1">
      <alignment wrapText="1"/>
    </xf>
    <xf numFmtId="0" fontId="21" fillId="8" borderId="9" xfId="0" applyFont="1" applyFill="1" applyBorder="1" applyAlignment="1">
      <alignment vertical="center" wrapText="1"/>
    </xf>
    <xf numFmtId="43" fontId="16" fillId="0" borderId="9" xfId="1" applyFont="1" applyFill="1" applyBorder="1" applyAlignment="1"/>
    <xf numFmtId="43" fontId="1" fillId="0" borderId="9" xfId="1" applyFont="1" applyBorder="1"/>
    <xf numFmtId="4" fontId="2" fillId="0" borderId="9" xfId="0" applyNumberFormat="1" applyFont="1" applyBorder="1"/>
    <xf numFmtId="14" fontId="0" fillId="8" borderId="9" xfId="0" applyNumberFormat="1" applyFill="1" applyBorder="1" applyAlignment="1">
      <alignment horizontal="right"/>
    </xf>
    <xf numFmtId="0" fontId="19" fillId="8" borderId="9" xfId="0" applyFont="1" applyFill="1" applyBorder="1" applyAlignment="1">
      <alignment readingOrder="1"/>
    </xf>
    <xf numFmtId="0" fontId="22" fillId="8" borderId="9" xfId="0" applyFont="1" applyFill="1" applyBorder="1" applyAlignment="1">
      <alignment wrapText="1"/>
    </xf>
    <xf numFmtId="0" fontId="23" fillId="8" borderId="9" xfId="0" applyFont="1" applyFill="1" applyBorder="1" applyAlignment="1">
      <alignment vertical="center" wrapText="1"/>
    </xf>
    <xf numFmtId="43" fontId="0" fillId="0" borderId="9" xfId="1" applyFont="1" applyBorder="1"/>
    <xf numFmtId="0" fontId="19" fillId="8" borderId="9" xfId="0" applyFont="1" applyFill="1" applyBorder="1" applyAlignment="1">
      <alignment horizontal="left" readingOrder="1"/>
    </xf>
    <xf numFmtId="0" fontId="0" fillId="0" borderId="9" xfId="0" applyBorder="1"/>
    <xf numFmtId="0" fontId="24" fillId="9" borderId="10" xfId="0" applyFont="1" applyFill="1" applyBorder="1" applyAlignment="1">
      <alignment horizontal="center"/>
    </xf>
    <xf numFmtId="43" fontId="2" fillId="0" borderId="9" xfId="0" applyNumberFormat="1" applyFont="1" applyBorder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readingOrder="1"/>
    </xf>
    <xf numFmtId="0" fontId="26" fillId="0" borderId="0" xfId="0" applyFont="1" applyAlignment="1">
      <alignment horizontal="center" vertical="center"/>
    </xf>
    <xf numFmtId="0" fontId="27" fillId="7" borderId="12" xfId="0" applyFont="1" applyFill="1" applyBorder="1" applyAlignment="1">
      <alignment horizontal="center"/>
    </xf>
    <xf numFmtId="0" fontId="27" fillId="7" borderId="3" xfId="0" applyFont="1" applyFill="1" applyBorder="1" applyAlignment="1">
      <alignment horizontal="left" wrapText="1" readingOrder="1"/>
    </xf>
    <xf numFmtId="0" fontId="27" fillId="7" borderId="3" xfId="0" applyFont="1" applyFill="1" applyBorder="1" applyAlignment="1">
      <alignment horizontal="center"/>
    </xf>
    <xf numFmtId="0" fontId="27" fillId="7" borderId="2" xfId="0" applyFont="1" applyFill="1" applyBorder="1" applyAlignment="1">
      <alignment horizontal="center"/>
    </xf>
    <xf numFmtId="0" fontId="27" fillId="7" borderId="10" xfId="0" applyFont="1" applyFill="1" applyBorder="1" applyAlignment="1">
      <alignment horizontal="center"/>
    </xf>
    <xf numFmtId="0" fontId="28" fillId="0" borderId="9" xfId="0" applyFont="1" applyBorder="1"/>
    <xf numFmtId="0" fontId="29" fillId="0" borderId="9" xfId="0" applyFont="1" applyBorder="1"/>
    <xf numFmtId="0" fontId="2" fillId="0" borderId="9" xfId="0" applyFont="1" applyBorder="1" applyAlignment="1">
      <alignment wrapText="1"/>
    </xf>
    <xf numFmtId="43" fontId="2" fillId="0" borderId="9" xfId="1" applyFont="1" applyBorder="1"/>
    <xf numFmtId="14" fontId="0" fillId="0" borderId="9" xfId="0" applyNumberFormat="1" applyBorder="1"/>
    <xf numFmtId="0" fontId="0" fillId="0" borderId="9" xfId="0" applyBorder="1" applyAlignment="1">
      <alignment wrapText="1"/>
    </xf>
    <xf numFmtId="43" fontId="28" fillId="0" borderId="9" xfId="1" applyFont="1" applyBorder="1"/>
    <xf numFmtId="14" fontId="30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left" wrapText="1"/>
    </xf>
    <xf numFmtId="14" fontId="31" fillId="0" borderId="9" xfId="0" applyNumberFormat="1" applyFont="1" applyBorder="1" applyAlignment="1">
      <alignment vertical="center"/>
    </xf>
    <xf numFmtId="0" fontId="0" fillId="0" borderId="9" xfId="0" applyBorder="1" applyAlignment="1">
      <alignment horizontal="left" vertical="top" wrapText="1"/>
    </xf>
    <xf numFmtId="43" fontId="0" fillId="0" borderId="9" xfId="0" applyNumberFormat="1" applyBorder="1"/>
    <xf numFmtId="0" fontId="0" fillId="0" borderId="9" xfId="0" applyBorder="1" applyAlignment="1">
      <alignment horizontal="left" vertical="center" wrapText="1"/>
    </xf>
    <xf numFmtId="0" fontId="32" fillId="0" borderId="0" xfId="0" applyFont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43" fontId="33" fillId="0" borderId="0" xfId="1" applyFont="1"/>
    <xf numFmtId="43" fontId="0" fillId="0" borderId="0" xfId="0" applyNumberFormat="1"/>
    <xf numFmtId="43" fontId="28" fillId="0" borderId="0" xfId="1" applyFont="1"/>
    <xf numFmtId="14" fontId="0" fillId="0" borderId="0" xfId="0" applyNumberFormat="1"/>
    <xf numFmtId="0" fontId="2" fillId="0" borderId="0" xfId="0" applyFont="1" applyAlignment="1">
      <alignment wrapText="1"/>
    </xf>
    <xf numFmtId="43" fontId="2" fillId="0" borderId="0" xfId="1" applyFont="1" applyBorder="1"/>
    <xf numFmtId="0" fontId="29" fillId="0" borderId="0" xfId="0" applyFont="1" applyAlignment="1">
      <alignment horizontal="center"/>
    </xf>
    <xf numFmtId="0" fontId="29" fillId="0" borderId="0" xfId="0" applyFont="1"/>
    <xf numFmtId="0" fontId="0" fillId="0" borderId="0" xfId="0" applyAlignment="1">
      <alignment horizontal="center"/>
    </xf>
    <xf numFmtId="0" fontId="28" fillId="0" borderId="0" xfId="0" applyFont="1"/>
    <xf numFmtId="0" fontId="18" fillId="7" borderId="12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left" wrapText="1" readingOrder="1"/>
    </xf>
    <xf numFmtId="0" fontId="18" fillId="7" borderId="3" xfId="0" applyFont="1" applyFill="1" applyBorder="1" applyAlignment="1">
      <alignment horizontal="center"/>
    </xf>
    <xf numFmtId="0" fontId="18" fillId="7" borderId="2" xfId="0" applyFont="1" applyFill="1" applyBorder="1" applyAlignment="1">
      <alignment horizontal="center"/>
    </xf>
    <xf numFmtId="0" fontId="20" fillId="8" borderId="13" xfId="0" applyFont="1" applyFill="1" applyBorder="1" applyAlignment="1">
      <alignment wrapText="1"/>
    </xf>
    <xf numFmtId="0" fontId="24" fillId="9" borderId="0" xfId="0" applyFont="1" applyFill="1" applyAlignment="1">
      <alignment horizontal="center"/>
    </xf>
    <xf numFmtId="4" fontId="0" fillId="0" borderId="9" xfId="0" applyNumberFormat="1" applyBorder="1"/>
    <xf numFmtId="0" fontId="34" fillId="8" borderId="9" xfId="0" applyFont="1" applyFill="1" applyBorder="1" applyAlignment="1">
      <alignment horizontal="left"/>
    </xf>
    <xf numFmtId="0" fontId="0" fillId="0" borderId="14" xfId="0" applyBorder="1"/>
    <xf numFmtId="0" fontId="24" fillId="9" borderId="7" xfId="0" applyFont="1" applyFill="1" applyBorder="1" applyAlignment="1">
      <alignment horizontal="center"/>
    </xf>
    <xf numFmtId="43" fontId="2" fillId="0" borderId="14" xfId="0" applyNumberFormat="1" applyFont="1" applyBorder="1"/>
    <xf numFmtId="0" fontId="2" fillId="0" borderId="0" xfId="0" applyFont="1" applyAlignment="1">
      <alignment horizontal="center"/>
    </xf>
    <xf numFmtId="0" fontId="4" fillId="0" borderId="0" xfId="4" applyFont="1"/>
    <xf numFmtId="0" fontId="4" fillId="0" borderId="0" xfId="4" applyFont="1" applyAlignment="1">
      <alignment vertical="center"/>
    </xf>
    <xf numFmtId="4" fontId="4" fillId="0" borderId="0" xfId="5" applyNumberFormat="1" applyFont="1" applyBorder="1" applyAlignment="1" applyProtection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/>
    <xf numFmtId="4" fontId="4" fillId="0" borderId="0" xfId="5" applyNumberFormat="1" applyFont="1" applyBorder="1" applyProtection="1"/>
    <xf numFmtId="0" fontId="7" fillId="0" borderId="0" xfId="4" applyFont="1" applyAlignment="1">
      <alignment horizontal="right"/>
    </xf>
    <xf numFmtId="0" fontId="8" fillId="0" borderId="0" xfId="4" applyFont="1" applyAlignment="1" applyProtection="1">
      <alignment horizontal="left"/>
      <protection locked="0"/>
    </xf>
    <xf numFmtId="0" fontId="9" fillId="0" borderId="0" xfId="4" applyFont="1"/>
    <xf numFmtId="0" fontId="7" fillId="0" borderId="0" xfId="4" applyFont="1" applyAlignment="1">
      <alignment horizontal="left"/>
    </xf>
    <xf numFmtId="4" fontId="8" fillId="2" borderId="0" xfId="4" applyNumberFormat="1" applyFont="1" applyFill="1" applyAlignment="1" applyProtection="1">
      <alignment horizontal="left"/>
      <protection locked="0"/>
    </xf>
    <xf numFmtId="0" fontId="10" fillId="0" borderId="0" xfId="4" applyFont="1"/>
    <xf numFmtId="0" fontId="9" fillId="0" borderId="0" xfId="4" applyFont="1" applyAlignment="1">
      <alignment horizontal="right"/>
    </xf>
    <xf numFmtId="0" fontId="10" fillId="0" borderId="0" xfId="4" applyFont="1" applyAlignment="1" applyProtection="1">
      <alignment horizontal="center"/>
      <protection locked="0"/>
    </xf>
    <xf numFmtId="0" fontId="9" fillId="2" borderId="0" xfId="4" applyFont="1" applyFill="1" applyAlignment="1">
      <alignment horizontal="right"/>
    </xf>
    <xf numFmtId="4" fontId="10" fillId="2" borderId="0" xfId="4" applyNumberFormat="1" applyFont="1" applyFill="1" applyAlignment="1" applyProtection="1">
      <alignment horizontal="left"/>
      <protection locked="0"/>
    </xf>
    <xf numFmtId="4" fontId="11" fillId="3" borderId="0" xfId="5" applyNumberFormat="1" applyFont="1" applyFill="1" applyBorder="1" applyAlignment="1" applyProtection="1">
      <alignment horizontal="center"/>
    </xf>
    <xf numFmtId="0" fontId="31" fillId="10" borderId="0" xfId="0" applyFont="1" applyFill="1"/>
    <xf numFmtId="43" fontId="0" fillId="10" borderId="0" xfId="1" applyFont="1" applyFill="1"/>
    <xf numFmtId="43" fontId="0" fillId="5" borderId="0" xfId="1" applyFont="1" applyFill="1"/>
    <xf numFmtId="0" fontId="4" fillId="0" borderId="1" xfId="4" applyFont="1" applyBorder="1"/>
    <xf numFmtId="0" fontId="12" fillId="0" borderId="2" xfId="4" applyFont="1" applyBorder="1" applyProtection="1">
      <protection locked="0"/>
    </xf>
    <xf numFmtId="14" fontId="12" fillId="0" borderId="2" xfId="4" applyNumberFormat="1" applyFont="1" applyBorder="1" applyProtection="1">
      <protection locked="0"/>
    </xf>
    <xf numFmtId="4" fontId="4" fillId="0" borderId="3" xfId="5" applyNumberFormat="1" applyFont="1" applyBorder="1" applyProtection="1">
      <protection locked="0"/>
    </xf>
    <xf numFmtId="0" fontId="4" fillId="0" borderId="0" xfId="4" applyFont="1" applyProtection="1">
      <protection locked="0"/>
    </xf>
    <xf numFmtId="0" fontId="0" fillId="10" borderId="0" xfId="0" applyFill="1"/>
    <xf numFmtId="0" fontId="4" fillId="0" borderId="4" xfId="4" applyFont="1" applyBorder="1"/>
    <xf numFmtId="4" fontId="4" fillId="0" borderId="5" xfId="5" applyNumberFormat="1" applyFont="1" applyBorder="1" applyProtection="1">
      <protection locked="0"/>
    </xf>
    <xf numFmtId="0" fontId="13" fillId="0" borderId="0" xfId="4" applyFont="1" applyProtection="1">
      <protection locked="0"/>
    </xf>
    <xf numFmtId="43" fontId="4" fillId="0" borderId="0" xfId="1" applyFont="1" applyBorder="1" applyProtection="1">
      <protection locked="0"/>
    </xf>
    <xf numFmtId="4" fontId="4" fillId="0" borderId="0" xfId="4" applyNumberFormat="1" applyFont="1" applyProtection="1">
      <protection locked="0"/>
    </xf>
    <xf numFmtId="0" fontId="35" fillId="10" borderId="0" xfId="0" applyFont="1" applyFill="1"/>
    <xf numFmtId="43" fontId="35" fillId="10" borderId="0" xfId="1" applyFont="1" applyFill="1"/>
    <xf numFmtId="0" fontId="12" fillId="0" borderId="0" xfId="4" applyFont="1" applyProtection="1">
      <protection locked="0"/>
    </xf>
    <xf numFmtId="43" fontId="4" fillId="0" borderId="0" xfId="1" applyFont="1" applyBorder="1" applyAlignment="1" applyProtection="1">
      <protection locked="0"/>
    </xf>
    <xf numFmtId="43" fontId="4" fillId="0" borderId="0" xfId="1" applyFont="1" applyBorder="1" applyAlignment="1" applyProtection="1">
      <alignment horizontal="left"/>
      <protection locked="0"/>
    </xf>
    <xf numFmtId="0" fontId="4" fillId="0" borderId="0" xfId="4" applyFont="1" applyAlignment="1" applyProtection="1">
      <alignment horizontal="left"/>
      <protection locked="0"/>
    </xf>
    <xf numFmtId="0" fontId="12" fillId="0" borderId="0" xfId="4" applyFont="1" applyAlignment="1" applyProtection="1">
      <alignment horizontal="center"/>
      <protection locked="0"/>
    </xf>
    <xf numFmtId="4" fontId="12" fillId="0" borderId="5" xfId="5" applyNumberFormat="1" applyFont="1" applyFill="1" applyBorder="1" applyProtection="1">
      <protection locked="0"/>
    </xf>
    <xf numFmtId="0" fontId="4" fillId="0" borderId="0" xfId="4" applyFont="1" applyAlignment="1" applyProtection="1">
      <alignment horizontal="center"/>
      <protection locked="0"/>
    </xf>
    <xf numFmtId="4" fontId="4" fillId="0" borderId="5" xfId="4" applyNumberFormat="1" applyFont="1" applyBorder="1"/>
    <xf numFmtId="0" fontId="14" fillId="0" borderId="0" xfId="4" applyFont="1" applyAlignment="1" applyProtection="1">
      <alignment horizontal="left"/>
      <protection locked="0"/>
    </xf>
    <xf numFmtId="43" fontId="12" fillId="0" borderId="0" xfId="1" applyFont="1" applyFill="1" applyBorder="1" applyProtection="1"/>
    <xf numFmtId="43" fontId="4" fillId="0" borderId="0" xfId="4" applyNumberFormat="1" applyFont="1" applyProtection="1">
      <protection locked="0"/>
    </xf>
    <xf numFmtId="0" fontId="4" fillId="0" borderId="5" xfId="4" applyFont="1" applyBorder="1"/>
    <xf numFmtId="43" fontId="0" fillId="3" borderId="0" xfId="0" applyNumberFormat="1" applyFill="1"/>
    <xf numFmtId="43" fontId="12" fillId="0" borderId="0" xfId="1" applyFont="1" applyBorder="1"/>
    <xf numFmtId="43" fontId="11" fillId="0" borderId="5" xfId="1" applyFont="1" applyFill="1" applyBorder="1" applyProtection="1">
      <protection locked="0"/>
    </xf>
    <xf numFmtId="4" fontId="36" fillId="0" borderId="5" xfId="4" applyNumberFormat="1" applyFont="1" applyBorder="1"/>
    <xf numFmtId="43" fontId="35" fillId="5" borderId="0" xfId="1" applyFont="1" applyFill="1"/>
    <xf numFmtId="43" fontId="37" fillId="5" borderId="0" xfId="1" applyFont="1" applyFill="1"/>
    <xf numFmtId="43" fontId="37" fillId="10" borderId="0" xfId="1" applyFont="1" applyFill="1"/>
    <xf numFmtId="4" fontId="4" fillId="0" borderId="5" xfId="4" applyNumberFormat="1" applyFont="1" applyBorder="1" applyProtection="1">
      <protection locked="0"/>
    </xf>
    <xf numFmtId="0" fontId="4" fillId="5" borderId="0" xfId="4" applyFont="1" applyFill="1" applyProtection="1">
      <protection locked="0"/>
    </xf>
    <xf numFmtId="4" fontId="0" fillId="5" borderId="0" xfId="0" applyNumberFormat="1" applyFill="1"/>
    <xf numFmtId="43" fontId="4" fillId="0" borderId="0" xfId="1" applyFont="1" applyBorder="1" applyAlignment="1" applyProtection="1">
      <alignment wrapText="1"/>
      <protection locked="0"/>
    </xf>
    <xf numFmtId="4" fontId="4" fillId="0" borderId="5" xfId="5" applyNumberFormat="1" applyFont="1" applyFill="1" applyBorder="1" applyProtection="1">
      <protection locked="0"/>
    </xf>
    <xf numFmtId="43" fontId="12" fillId="0" borderId="5" xfId="1" applyFont="1" applyFill="1" applyBorder="1" applyProtection="1">
      <protection locked="0"/>
    </xf>
    <xf numFmtId="43" fontId="4" fillId="0" borderId="0" xfId="1" applyFont="1" applyBorder="1" applyAlignment="1" applyProtection="1">
      <alignment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4" fontId="36" fillId="0" borderId="5" xfId="5" applyNumberFormat="1" applyFont="1" applyFill="1" applyBorder="1" applyProtection="1">
      <protection locked="0"/>
    </xf>
    <xf numFmtId="0" fontId="4" fillId="0" borderId="6" xfId="4" applyFont="1" applyBorder="1"/>
    <xf numFmtId="0" fontId="12" fillId="0" borderId="7" xfId="4" applyFont="1" applyBorder="1"/>
    <xf numFmtId="0" fontId="4" fillId="0" borderId="7" xfId="4" applyFont="1" applyBorder="1"/>
    <xf numFmtId="43" fontId="10" fillId="0" borderId="8" xfId="4" applyNumberFormat="1" applyFont="1" applyBorder="1" applyAlignment="1">
      <alignment horizontal="left"/>
    </xf>
    <xf numFmtId="0" fontId="15" fillId="0" borderId="0" xfId="4" applyFont="1" applyAlignment="1">
      <alignment horizontal="right"/>
    </xf>
    <xf numFmtId="0" fontId="12" fillId="0" borderId="0" xfId="4" applyFont="1"/>
    <xf numFmtId="4" fontId="10" fillId="0" borderId="0" xfId="4" applyNumberFormat="1" applyFont="1" applyAlignment="1">
      <alignment horizontal="left"/>
    </xf>
    <xf numFmtId="0" fontId="10" fillId="0" borderId="0" xfId="4" applyFont="1" applyAlignment="1">
      <alignment horizontal="left"/>
    </xf>
    <xf numFmtId="0" fontId="9" fillId="0" borderId="0" xfId="4" applyFont="1" applyAlignment="1">
      <alignment horizontal="left"/>
    </xf>
    <xf numFmtId="0" fontId="9" fillId="0" borderId="0" xfId="4" applyFont="1" applyAlignment="1" applyProtection="1">
      <alignment horizontal="left" wrapText="1"/>
      <protection locked="0"/>
    </xf>
    <xf numFmtId="0" fontId="9" fillId="0" borderId="0" xfId="4" applyFont="1" applyAlignment="1">
      <alignment horizontal="left" wrapText="1"/>
    </xf>
    <xf numFmtId="0" fontId="9" fillId="0" borderId="0" xfId="4" applyFont="1" applyAlignment="1" applyProtection="1">
      <alignment horizontal="left"/>
      <protection locked="0"/>
    </xf>
    <xf numFmtId="43" fontId="2" fillId="0" borderId="0" xfId="1" applyFont="1" applyFill="1" applyBorder="1"/>
    <xf numFmtId="0" fontId="38" fillId="8" borderId="9" xfId="0" applyFont="1" applyFill="1" applyBorder="1" applyAlignment="1">
      <alignment vertical="center" wrapText="1"/>
    </xf>
    <xf numFmtId="0" fontId="9" fillId="0" borderId="0" xfId="4" applyFont="1" applyAlignment="1">
      <alignment horizontal="left"/>
    </xf>
    <xf numFmtId="0" fontId="9" fillId="0" borderId="0" xfId="4" applyFont="1" applyAlignment="1">
      <alignment horizontal="left" wrapText="1"/>
    </xf>
    <xf numFmtId="0" fontId="9" fillId="0" borderId="0" xfId="4" applyFont="1" applyAlignment="1" applyProtection="1">
      <alignment horizontal="left"/>
      <protection locked="0"/>
    </xf>
    <xf numFmtId="0" fontId="9" fillId="0" borderId="0" xfId="4" applyFont="1" applyAlignment="1" applyProtection="1">
      <alignment horizontal="left" wrapText="1"/>
      <protection locked="0"/>
    </xf>
    <xf numFmtId="164" fontId="9" fillId="0" borderId="0" xfId="2" applyNumberFormat="1" applyFont="1" applyAlignment="1" applyProtection="1">
      <alignment horizontal="left"/>
      <protection locked="0"/>
    </xf>
    <xf numFmtId="164" fontId="9" fillId="0" borderId="0" xfId="2" applyNumberFormat="1" applyFont="1" applyAlignment="1" applyProtection="1">
      <alignment horizontal="left" wrapText="1"/>
      <protection locked="0"/>
    </xf>
    <xf numFmtId="43" fontId="4" fillId="0" borderId="0" xfId="1" applyFont="1" applyBorder="1" applyAlignment="1" applyProtection="1">
      <alignment horizontal="center" vertical="center"/>
      <protection locked="0"/>
    </xf>
    <xf numFmtId="0" fontId="5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center"/>
    </xf>
    <xf numFmtId="0" fontId="8" fillId="0" borderId="0" xfId="4" applyFont="1" applyAlignment="1" applyProtection="1">
      <alignment horizontal="center"/>
      <protection locked="0"/>
    </xf>
    <xf numFmtId="0" fontId="7" fillId="0" borderId="0" xfId="4" applyFont="1" applyAlignment="1">
      <alignment horizontal="left"/>
    </xf>
    <xf numFmtId="0" fontId="8" fillId="0" borderId="0" xfId="4" applyFont="1" applyAlignment="1" applyProtection="1">
      <alignment horizontal="left"/>
      <protection locked="0"/>
    </xf>
    <xf numFmtId="0" fontId="9" fillId="2" borderId="0" xfId="4" applyFont="1" applyFill="1" applyAlignment="1">
      <alignment horizontal="left"/>
    </xf>
    <xf numFmtId="0" fontId="4" fillId="0" borderId="2" xfId="4" applyFont="1" applyBorder="1" applyAlignment="1" applyProtection="1">
      <alignment horizontal="center"/>
      <protection locked="0"/>
    </xf>
    <xf numFmtId="0" fontId="12" fillId="0" borderId="0" xfId="4" applyFont="1" applyAlignment="1" applyProtection="1">
      <alignment horizontal="center" wrapText="1"/>
      <protection locked="0"/>
    </xf>
    <xf numFmtId="0" fontId="12" fillId="0" borderId="0" xfId="4" applyFont="1" applyAlignment="1" applyProtection="1">
      <alignment horizontal="center"/>
      <protection locked="0"/>
    </xf>
    <xf numFmtId="0" fontId="14" fillId="0" borderId="0" xfId="4" applyFont="1" applyAlignment="1" applyProtection="1">
      <alignment horizontal="left"/>
      <protection locked="0"/>
    </xf>
    <xf numFmtId="43" fontId="4" fillId="0" borderId="0" xfId="4" applyNumberFormat="1" applyFont="1" applyAlignment="1" applyProtection="1">
      <alignment horizontal="center"/>
      <protection locked="0"/>
    </xf>
    <xf numFmtId="0" fontId="4" fillId="0" borderId="0" xfId="4" applyFont="1" applyAlignment="1" applyProtection="1">
      <alignment horizontal="center"/>
      <protection locked="0"/>
    </xf>
    <xf numFmtId="0" fontId="9" fillId="0" borderId="0" xfId="2" applyFont="1" applyAlignment="1" applyProtection="1">
      <alignment horizontal="left"/>
      <protection locked="0"/>
    </xf>
    <xf numFmtId="0" fontId="9" fillId="0" borderId="0" xfId="2" applyFont="1" applyAlignment="1" applyProtection="1">
      <alignment horizontal="left" wrapText="1"/>
      <protection locked="0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/>
    </xf>
    <xf numFmtId="0" fontId="8" fillId="0" borderId="0" xfId="2" applyFont="1" applyAlignment="1" applyProtection="1">
      <alignment horizontal="center"/>
      <protection locked="0"/>
    </xf>
    <xf numFmtId="0" fontId="7" fillId="0" borderId="0" xfId="2" applyFont="1" applyAlignment="1">
      <alignment horizontal="left"/>
    </xf>
    <xf numFmtId="0" fontId="8" fillId="0" borderId="0" xfId="2" applyFont="1" applyAlignment="1" applyProtection="1">
      <alignment horizontal="left"/>
      <protection locked="0"/>
    </xf>
    <xf numFmtId="0" fontId="9" fillId="2" borderId="0" xfId="2" applyFont="1" applyFill="1" applyAlignment="1">
      <alignment horizontal="left"/>
    </xf>
    <xf numFmtId="0" fontId="4" fillId="0" borderId="2" xfId="2" applyFont="1" applyBorder="1" applyAlignment="1" applyProtection="1">
      <alignment horizontal="center"/>
      <protection locked="0"/>
    </xf>
    <xf numFmtId="0" fontId="14" fillId="0" borderId="0" xfId="2" applyFont="1" applyAlignment="1" applyProtection="1">
      <alignment horizontal="left"/>
      <protection locked="0"/>
    </xf>
    <xf numFmtId="43" fontId="4" fillId="0" borderId="0" xfId="2" applyNumberFormat="1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9" fillId="0" borderId="0" xfId="2" applyFont="1" applyAlignment="1">
      <alignment horizontal="left"/>
    </xf>
    <xf numFmtId="0" fontId="9" fillId="0" borderId="0" xfId="2" applyFont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</cellXfs>
  <cellStyles count="6">
    <cellStyle name="Millares" xfId="1" builtinId="3"/>
    <cellStyle name="Millares 2" xfId="5" xr:uid="{98D1EE68-6869-448A-BE31-4F9A65F77DE7}"/>
    <cellStyle name="Millares 2 2" xfId="3" xr:uid="{E3D48734-6ACC-443E-91C8-D019B7F0C6DE}"/>
    <cellStyle name="Normal" xfId="0" builtinId="0"/>
    <cellStyle name="Normal 2" xfId="4" xr:uid="{433F3F7B-5D46-435E-AEFB-5AD43A6FEA11}"/>
    <cellStyle name="Normal 2 2" xfId="2" xr:uid="{BCFDD386-E97A-46C0-AD74-4774DC48F2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790574</xdr:colOff>
      <xdr:row>0</xdr:row>
      <xdr:rowOff>0</xdr:rowOff>
    </xdr:from>
    <xdr:ext cx="4779645" cy="1249680"/>
    <xdr:pic>
      <xdr:nvPicPr>
        <xdr:cNvPr id="2" name="Imagen 1">
          <a:extLst>
            <a:ext uri="{FF2B5EF4-FFF2-40B4-BE49-F238E27FC236}">
              <a16:creationId xmlns:a16="http://schemas.microsoft.com/office/drawing/2014/main" id="{B8DC67F3-1E31-4BE5-BC3B-29E5E9799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28" b="11497"/>
        <a:stretch>
          <a:fillRect/>
        </a:stretch>
      </xdr:blipFill>
      <xdr:spPr bwMode="auto">
        <a:xfrm>
          <a:off x="1857374" y="0"/>
          <a:ext cx="4779645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782955</xdr:colOff>
      <xdr:row>0</xdr:row>
      <xdr:rowOff>19050</xdr:rowOff>
    </xdr:from>
    <xdr:to>
      <xdr:col>9</xdr:col>
      <xdr:colOff>228600</xdr:colOff>
      <xdr:row>6</xdr:row>
      <xdr:rowOff>60959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999E7B-07A6-420C-99FC-858500489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28" b="11497"/>
        <a:stretch>
          <a:fillRect/>
        </a:stretch>
      </xdr:blipFill>
      <xdr:spPr bwMode="auto">
        <a:xfrm>
          <a:off x="1674495" y="19050"/>
          <a:ext cx="4566285" cy="1223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541020</xdr:colOff>
      <xdr:row>0</xdr:row>
      <xdr:rowOff>11430</xdr:rowOff>
    </xdr:from>
    <xdr:to>
      <xdr:col>9</xdr:col>
      <xdr:colOff>411480</xdr:colOff>
      <xdr:row>6</xdr:row>
      <xdr:rowOff>106680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42878B-3DCE-4215-9BC1-7DAFC9C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28" b="11497"/>
        <a:stretch>
          <a:fillRect/>
        </a:stretch>
      </xdr:blipFill>
      <xdr:spPr bwMode="auto">
        <a:xfrm>
          <a:off x="2598420" y="11430"/>
          <a:ext cx="4229100" cy="1558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998221</xdr:colOff>
      <xdr:row>0</xdr:row>
      <xdr:rowOff>0</xdr:rowOff>
    </xdr:from>
    <xdr:to>
      <xdr:col>5</xdr:col>
      <xdr:colOff>365761</xdr:colOff>
      <xdr:row>7</xdr:row>
      <xdr:rowOff>45720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F37695-BE35-445B-BF17-1DB7F472063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451861" y="0"/>
          <a:ext cx="4442460" cy="13258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1607821</xdr:colOff>
      <xdr:row>0</xdr:row>
      <xdr:rowOff>0</xdr:rowOff>
    </xdr:from>
    <xdr:to>
      <xdr:col>5</xdr:col>
      <xdr:colOff>520066</xdr:colOff>
      <xdr:row>6</xdr:row>
      <xdr:rowOff>167640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C7577B-ABD5-4DE5-B35C-CF27BBD2171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175761" y="0"/>
          <a:ext cx="3423285" cy="1264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784861</xdr:colOff>
      <xdr:row>0</xdr:row>
      <xdr:rowOff>45720</xdr:rowOff>
    </xdr:from>
    <xdr:to>
      <xdr:col>6</xdr:col>
      <xdr:colOff>83821</xdr:colOff>
      <xdr:row>10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194AC8-9B6D-4D42-8BD9-1B1F03B8173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766061" y="45720"/>
          <a:ext cx="4297680" cy="19354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stria%20Taveras/Downloads/REPORTE%20PARA%20TRABAJO%202024/ENERO/FORMULARIOS%20CONTABILIDAD%20%20CIER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02-02 Conciliación Banc"/>
      <sheetName val="02-17 Estado de Mov. Bancarios"/>
      <sheetName val="02-18 Movimientos Ant. Fin."/>
      <sheetName val="02-19 a Arqueo de Caja Sant "/>
      <sheetName val="02-19 Arqueo Escuela de dan "/>
      <sheetName val="02-19 Arqueo La Vega "/>
      <sheetName val="02-19 Arqueo Cotui "/>
      <sheetName val="02-19 Arqueo Sto. Dgo. Este"/>
      <sheetName val="02-19 Arqueo La Romana"/>
      <sheetName val="02-19 Arqueo Moca "/>
      <sheetName val="02-19 Conservatorio naciona "/>
      <sheetName val="02-19 Arqueo San cristobal "/>
      <sheetName val="02-19 Arqueo Gestion y difu "/>
      <sheetName val="02-19 Arqueo DEFAE "/>
      <sheetName val="02-19 Arqueo San Juan de la"/>
      <sheetName val="02-19 Arqueo Salcedo "/>
      <sheetName val="02-19 Arqueo Artes Visuales "/>
      <sheetName val="02-19 Arqueo San jose de oc"/>
      <sheetName val="02-19 Arqueo Bonao "/>
      <sheetName val=" 02-19 ADM. Y Financiero "/>
      <sheetName val="02-19 Arqueo Despacho  "/>
      <sheetName val="02-19 Arqueo Azua"/>
      <sheetName val="02-19 b Arqueo de cheques"/>
      <sheetName val="02-22 Transf. Recibidas "/>
      <sheetName val="02-29 Deuda Administrativa "/>
      <sheetName val="02-30 Comparativo de Bienes."/>
      <sheetName val="02-31 Bienes p.f descargo "/>
      <sheetName val="02-32-Adq. Bienes para Tran"/>
      <sheetName val="02-33 a Adq. de Inmuebles "/>
      <sheetName val="02-33 b Adq. Muebles e Inta (2)"/>
      <sheetName val="02-36-Cheques Ant. Fin."/>
      <sheetName val="02-37 Obras en Proceso "/>
      <sheetName val="02-40 Ejec. Captación Cta. "/>
      <sheetName val="02-40 Ejec. Captación Dire. CUT"/>
      <sheetName val="02-43 Inv. de Bienes de Consum"/>
      <sheetName val="02-44 Bienes Inmuebles "/>
      <sheetName val="02-45 Inversiones Financ."/>
      <sheetName val="02-43 Inv. de Bienes de Consumo"/>
      <sheetName val="02-46  Asiento insu"/>
      <sheetName val="02-46 Propuestas de Asiento  AF"/>
      <sheetName val="02-47 Transf. de la Presidencia"/>
      <sheetName val="02-48 a Licencias de Softwa (2)"/>
      <sheetName val="02-48 b Pagos Anticip."/>
      <sheetName val="02-48 c Amortización Gastos Pag"/>
      <sheetName val="02-49 a Anticipo Crédito Impos."/>
      <sheetName val="02-49 b Cta. x Cobrar Org.Rec."/>
      <sheetName val="02-50-Resumen de Valores"/>
      <sheetName val="07-01-Planilla Ejec. Rec Ext "/>
      <sheetName val="Hoja2"/>
    </sheetNames>
    <sheetDataSet>
      <sheetData sheetId="0" refreshError="1">
        <row r="6">
          <cell r="C6">
            <v>45291</v>
          </cell>
        </row>
        <row r="16">
          <cell r="C16" t="str">
            <v>Preparado por</v>
          </cell>
          <cell r="D16" t="str">
            <v>Revisado por</v>
          </cell>
        </row>
        <row r="17">
          <cell r="C17" t="str">
            <v>Puesto que ocupa</v>
          </cell>
          <cell r="D17" t="str">
            <v>Puesto que ocupa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8138-82FB-4736-BC64-11CBC2445BE5}">
  <sheetPr>
    <pageSetUpPr fitToPage="1"/>
  </sheetPr>
  <dimension ref="A3:Z62"/>
  <sheetViews>
    <sheetView topLeftCell="H25" workbookViewId="0">
      <selection activeCell="Q25" sqref="Q1:Y1048576"/>
    </sheetView>
  </sheetViews>
  <sheetFormatPr baseColWidth="10" defaultRowHeight="15" x14ac:dyDescent="0.25"/>
  <cols>
    <col min="1" max="1" width="4" customWidth="1"/>
    <col min="2" max="2" width="3.5703125" hidden="1" customWidth="1"/>
    <col min="9" max="9" width="14.42578125" bestFit="1" customWidth="1"/>
    <col min="10" max="10" width="10.140625" customWidth="1"/>
    <col min="11" max="11" width="25.42578125" customWidth="1"/>
    <col min="12" max="12" width="14.140625" hidden="1" customWidth="1"/>
    <col min="13" max="13" width="16.42578125" hidden="1" customWidth="1"/>
    <col min="14" max="15" width="0" hidden="1" customWidth="1"/>
    <col min="16" max="16" width="13.7109375" customWidth="1"/>
    <col min="18" max="18" width="17.28515625" customWidth="1"/>
    <col min="19" max="19" width="12.5703125" bestFit="1" customWidth="1"/>
    <col min="20" max="22" width="12.5703125" customWidth="1"/>
    <col min="23" max="23" width="17.42578125" customWidth="1"/>
  </cols>
  <sheetData>
    <row r="3" spans="1:24" ht="15.75" x14ac:dyDescent="0.25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6"/>
      <c r="L3" s="144"/>
    </row>
    <row r="4" spans="1:24" ht="15.75" x14ac:dyDescent="0.25">
      <c r="A4" s="144"/>
      <c r="B4" s="145"/>
      <c r="C4" s="147"/>
      <c r="D4" s="147"/>
      <c r="E4" s="147"/>
      <c r="F4" s="147"/>
      <c r="G4" s="147"/>
      <c r="H4" s="147"/>
      <c r="I4" s="147"/>
      <c r="J4" s="147"/>
      <c r="K4" s="146"/>
      <c r="L4" s="144"/>
    </row>
    <row r="5" spans="1:24" ht="15.75" x14ac:dyDescent="0.25">
      <c r="A5" s="144"/>
      <c r="B5" s="145"/>
      <c r="C5" s="147"/>
      <c r="D5" s="147"/>
      <c r="E5" s="147"/>
      <c r="F5" s="147"/>
      <c r="G5" s="147"/>
      <c r="H5" s="147"/>
      <c r="I5" s="147"/>
      <c r="J5" s="147"/>
      <c r="K5" s="146"/>
    </row>
    <row r="6" spans="1:24" ht="15.75" x14ac:dyDescent="0.25">
      <c r="A6" s="144"/>
      <c r="B6" s="144"/>
      <c r="C6" s="148"/>
      <c r="D6" s="148"/>
      <c r="E6" s="148"/>
      <c r="F6" s="148"/>
      <c r="G6" s="148"/>
      <c r="H6" s="148"/>
      <c r="I6" s="148"/>
      <c r="J6" s="148"/>
      <c r="K6" s="149"/>
    </row>
    <row r="7" spans="1:24" ht="15.75" x14ac:dyDescent="0.25">
      <c r="A7" s="144"/>
      <c r="B7" s="144"/>
      <c r="C7" s="148"/>
      <c r="D7" s="148"/>
      <c r="E7" s="148"/>
      <c r="F7" s="148"/>
      <c r="G7" s="148"/>
      <c r="H7" s="148"/>
      <c r="I7" s="148"/>
      <c r="J7" s="148"/>
      <c r="K7" s="149"/>
    </row>
    <row r="8" spans="1:24" ht="20.25" x14ac:dyDescent="0.25">
      <c r="A8" s="144"/>
      <c r="B8" s="145"/>
      <c r="C8" s="226" t="s">
        <v>0</v>
      </c>
      <c r="D8" s="226"/>
      <c r="E8" s="226"/>
      <c r="F8" s="226"/>
      <c r="G8" s="226"/>
      <c r="H8" s="226"/>
      <c r="I8" s="226"/>
      <c r="J8" s="226"/>
      <c r="K8" s="226"/>
      <c r="L8" s="226"/>
    </row>
    <row r="9" spans="1:24" ht="20.25" x14ac:dyDescent="0.25">
      <c r="A9" s="144"/>
      <c r="B9" s="145"/>
      <c r="C9" s="227" t="s">
        <v>211</v>
      </c>
      <c r="D9" s="227"/>
      <c r="E9" s="227"/>
      <c r="F9" s="227"/>
      <c r="G9" s="227"/>
      <c r="H9" s="227"/>
      <c r="I9" s="227"/>
      <c r="J9" s="227"/>
      <c r="K9" s="227"/>
      <c r="L9" s="227"/>
    </row>
    <row r="10" spans="1:24" ht="20.25" x14ac:dyDescent="0.3">
      <c r="A10" s="144"/>
      <c r="B10" s="144"/>
      <c r="C10" s="228" t="s">
        <v>2</v>
      </c>
      <c r="D10" s="228"/>
      <c r="E10" s="228"/>
      <c r="F10" s="228"/>
      <c r="G10" s="228"/>
      <c r="H10" s="228"/>
      <c r="I10" s="228"/>
      <c r="J10" s="228"/>
      <c r="K10" s="228"/>
      <c r="L10" s="228"/>
    </row>
    <row r="11" spans="1:24" ht="18.75" x14ac:dyDescent="0.3">
      <c r="A11" s="144"/>
      <c r="B11" s="144"/>
      <c r="C11" s="144"/>
      <c r="D11" s="150" t="s">
        <v>3</v>
      </c>
      <c r="E11" s="229" t="s">
        <v>4</v>
      </c>
      <c r="F11" s="229"/>
      <c r="G11" s="229"/>
      <c r="H11" s="229"/>
      <c r="I11" s="230" t="s">
        <v>5</v>
      </c>
      <c r="J11" s="230"/>
      <c r="K11" s="151" t="s">
        <v>212</v>
      </c>
      <c r="L11" s="152"/>
    </row>
    <row r="12" spans="1:24" ht="18.75" x14ac:dyDescent="0.3">
      <c r="A12" s="144"/>
      <c r="B12" s="144"/>
      <c r="C12" s="144"/>
      <c r="D12" s="153" t="s">
        <v>6</v>
      </c>
      <c r="E12" s="231" t="s">
        <v>7</v>
      </c>
      <c r="F12" s="231"/>
      <c r="G12" s="231"/>
      <c r="H12" s="231"/>
      <c r="I12" s="232" t="s">
        <v>8</v>
      </c>
      <c r="J12" s="232"/>
      <c r="K12" s="154" t="s">
        <v>9</v>
      </c>
      <c r="L12" s="155"/>
    </row>
    <row r="13" spans="1:24" ht="15.75" x14ac:dyDescent="0.25">
      <c r="A13" s="144"/>
      <c r="B13" s="144"/>
      <c r="C13" s="144"/>
      <c r="D13" s="156"/>
      <c r="E13" s="157"/>
      <c r="F13" s="157"/>
      <c r="G13" s="157"/>
      <c r="H13" s="157"/>
      <c r="I13" s="158"/>
      <c r="J13" s="158"/>
      <c r="K13" s="159"/>
      <c r="L13" s="155"/>
      <c r="R13" t="s">
        <v>213</v>
      </c>
      <c r="S13" t="s">
        <v>214</v>
      </c>
      <c r="W13" t="s">
        <v>215</v>
      </c>
      <c r="X13" t="s">
        <v>214</v>
      </c>
    </row>
    <row r="14" spans="1:24" ht="30.75" thickBot="1" x14ac:dyDescent="0.3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60" t="s">
        <v>10</v>
      </c>
      <c r="L14" s="144"/>
      <c r="P14" s="95" t="s">
        <v>216</v>
      </c>
      <c r="R14" s="161" t="s">
        <v>217</v>
      </c>
      <c r="S14" s="162">
        <v>2362.5</v>
      </c>
      <c r="T14" s="163"/>
      <c r="U14" s="163"/>
      <c r="V14" s="163"/>
    </row>
    <row r="15" spans="1:24" ht="15.75" x14ac:dyDescent="0.25">
      <c r="A15" s="144"/>
      <c r="B15" s="144"/>
      <c r="C15" s="164"/>
      <c r="D15" s="165" t="s">
        <v>11</v>
      </c>
      <c r="E15" s="20"/>
      <c r="F15" s="165"/>
      <c r="G15" s="166">
        <v>45991</v>
      </c>
      <c r="H15" s="165"/>
      <c r="I15" s="233"/>
      <c r="J15" s="233"/>
      <c r="K15" s="167">
        <v>5686256.4699999997</v>
      </c>
      <c r="L15" s="168"/>
      <c r="P15" s="30">
        <v>118000</v>
      </c>
      <c r="R15" s="169" t="s">
        <v>218</v>
      </c>
      <c r="S15" s="162">
        <v>5810</v>
      </c>
      <c r="T15" s="163"/>
      <c r="U15" s="163"/>
      <c r="V15" s="163"/>
    </row>
    <row r="16" spans="1:24" ht="15.75" x14ac:dyDescent="0.25">
      <c r="A16" s="144"/>
      <c r="B16" s="144"/>
      <c r="C16" s="170"/>
      <c r="D16" s="168"/>
      <c r="E16" s="168"/>
      <c r="F16" s="168"/>
      <c r="G16" s="168"/>
      <c r="H16" s="168"/>
      <c r="I16" s="168"/>
      <c r="J16" s="168"/>
      <c r="K16" s="171"/>
      <c r="L16" s="168"/>
      <c r="M16" s="123"/>
      <c r="P16" s="30">
        <v>8000</v>
      </c>
      <c r="R16" s="169" t="s">
        <v>219</v>
      </c>
      <c r="S16" s="162">
        <v>18000</v>
      </c>
      <c r="T16" s="163"/>
      <c r="U16" s="163"/>
      <c r="V16" s="163"/>
    </row>
    <row r="17" spans="1:26" ht="15.75" x14ac:dyDescent="0.25">
      <c r="A17" s="144"/>
      <c r="B17" s="144"/>
      <c r="C17" s="170"/>
      <c r="D17" s="172" t="s">
        <v>12</v>
      </c>
      <c r="E17" s="234" t="s">
        <v>13</v>
      </c>
      <c r="F17" s="234"/>
      <c r="G17" s="234"/>
      <c r="H17" s="234"/>
      <c r="I17" s="173">
        <v>196950</v>
      </c>
      <c r="J17" s="168"/>
      <c r="K17" s="171"/>
      <c r="L17" s="174"/>
      <c r="M17" s="30"/>
      <c r="N17" s="30"/>
      <c r="O17" s="30"/>
      <c r="P17" s="30">
        <v>25000</v>
      </c>
      <c r="R17" s="169" t="s">
        <v>220</v>
      </c>
      <c r="S17" s="163">
        <v>0</v>
      </c>
      <c r="T17" s="163"/>
      <c r="U17" s="163"/>
      <c r="V17" s="163"/>
    </row>
    <row r="18" spans="1:26" ht="15.75" x14ac:dyDescent="0.25">
      <c r="A18" s="144"/>
      <c r="B18" s="144"/>
      <c r="C18" s="170"/>
      <c r="D18" s="172"/>
      <c r="E18" s="235" t="s">
        <v>221</v>
      </c>
      <c r="F18" s="235"/>
      <c r="G18" s="235"/>
      <c r="H18" s="235"/>
      <c r="I18" s="173"/>
      <c r="J18" s="168"/>
      <c r="K18" s="171"/>
      <c r="L18" s="174"/>
      <c r="P18" s="30">
        <v>15000</v>
      </c>
      <c r="R18" s="175" t="s">
        <v>222</v>
      </c>
      <c r="S18" s="176">
        <v>131570</v>
      </c>
      <c r="T18" s="162">
        <v>131570</v>
      </c>
      <c r="U18" s="162"/>
      <c r="V18" s="162">
        <v>31220</v>
      </c>
      <c r="W18" s="162">
        <v>100350</v>
      </c>
      <c r="X18" s="123">
        <f>+W18+V18</f>
        <v>131570</v>
      </c>
    </row>
    <row r="19" spans="1:26" ht="15.75" x14ac:dyDescent="0.25">
      <c r="A19" s="144"/>
      <c r="B19" s="144"/>
      <c r="C19" s="170"/>
      <c r="D19" s="177" t="s">
        <v>15</v>
      </c>
      <c r="E19" s="177" t="s">
        <v>223</v>
      </c>
      <c r="F19" s="177"/>
      <c r="G19" s="177"/>
      <c r="H19" s="168"/>
      <c r="I19" s="178"/>
      <c r="J19" s="168"/>
      <c r="K19" s="171"/>
      <c r="L19" s="24"/>
      <c r="P19" s="30">
        <v>563000</v>
      </c>
      <c r="R19" s="169" t="s">
        <v>224</v>
      </c>
      <c r="S19" s="162">
        <v>3027.5</v>
      </c>
      <c r="T19" s="163"/>
      <c r="U19" s="163"/>
      <c r="V19" s="163"/>
    </row>
    <row r="20" spans="1:26" ht="15.75" x14ac:dyDescent="0.25">
      <c r="A20" s="144"/>
      <c r="B20" s="144"/>
      <c r="C20" s="170"/>
      <c r="D20" s="168"/>
      <c r="E20" s="168"/>
      <c r="F20" s="168"/>
      <c r="G20" s="168"/>
      <c r="H20" s="168"/>
      <c r="I20" s="179"/>
      <c r="J20" s="180"/>
      <c r="K20" s="171"/>
      <c r="L20" s="168"/>
      <c r="P20" s="30"/>
      <c r="R20" s="169" t="s">
        <v>225</v>
      </c>
      <c r="S20" s="163">
        <v>0</v>
      </c>
      <c r="T20" s="163"/>
      <c r="U20" s="163"/>
      <c r="V20" s="163"/>
    </row>
    <row r="21" spans="1:26" ht="15.75" x14ac:dyDescent="0.25">
      <c r="A21" s="144"/>
      <c r="B21" s="144"/>
      <c r="C21" s="170"/>
      <c r="D21" s="177" t="s">
        <v>17</v>
      </c>
      <c r="E21" s="177"/>
      <c r="F21" s="177"/>
      <c r="G21" s="177"/>
      <c r="H21" s="177"/>
      <c r="I21" s="46"/>
      <c r="J21" s="181"/>
      <c r="K21" s="182">
        <f>+K15+I17</f>
        <v>5883206.4699999997</v>
      </c>
      <c r="L21" s="174"/>
      <c r="P21" s="163">
        <f>SUM(P15:P20)</f>
        <v>729000</v>
      </c>
      <c r="R21" s="169" t="s">
        <v>226</v>
      </c>
      <c r="S21" s="162">
        <v>109504</v>
      </c>
      <c r="T21" s="162">
        <v>109504</v>
      </c>
      <c r="U21" s="162"/>
      <c r="V21" s="162"/>
    </row>
    <row r="22" spans="1:26" ht="15.75" x14ac:dyDescent="0.25">
      <c r="A22" s="144"/>
      <c r="B22" s="144"/>
      <c r="C22" s="170"/>
      <c r="D22" s="177"/>
      <c r="E22" s="177"/>
      <c r="F22" s="177"/>
      <c r="G22" s="177"/>
      <c r="H22" s="177"/>
      <c r="I22" s="173"/>
      <c r="J22" s="168"/>
      <c r="K22" s="36"/>
      <c r="L22" s="168"/>
      <c r="R22" s="169" t="s">
        <v>227</v>
      </c>
      <c r="S22" s="162">
        <v>3377.5</v>
      </c>
      <c r="T22" s="163"/>
      <c r="U22" s="163"/>
      <c r="V22" s="163"/>
    </row>
    <row r="23" spans="1:26" ht="15.75" x14ac:dyDescent="0.25">
      <c r="A23" s="144"/>
      <c r="B23" s="144"/>
      <c r="C23" s="170"/>
      <c r="D23" s="172" t="s">
        <v>18</v>
      </c>
      <c r="E23" s="172"/>
      <c r="F23" s="172"/>
      <c r="G23" s="172"/>
      <c r="H23" s="172"/>
      <c r="I23" s="173"/>
      <c r="J23" s="168"/>
      <c r="K23" s="171"/>
      <c r="L23" s="168"/>
      <c r="R23" s="169" t="s">
        <v>228</v>
      </c>
      <c r="S23" s="162">
        <v>5530</v>
      </c>
      <c r="T23" s="163"/>
      <c r="U23" s="163"/>
      <c r="V23" s="163"/>
    </row>
    <row r="24" spans="1:26" ht="15.75" x14ac:dyDescent="0.25">
      <c r="A24" s="144"/>
      <c r="B24" s="144"/>
      <c r="C24" s="170"/>
      <c r="D24" s="236" t="s">
        <v>229</v>
      </c>
      <c r="E24" s="236"/>
      <c r="F24" s="236"/>
      <c r="G24" s="236"/>
      <c r="H24" s="168"/>
      <c r="I24" s="30">
        <v>4879495.1399999997</v>
      </c>
      <c r="J24" s="183"/>
      <c r="K24" s="184"/>
      <c r="L24" s="168"/>
      <c r="M24" s="123"/>
      <c r="R24" s="169" t="s">
        <v>230</v>
      </c>
      <c r="S24" s="162">
        <v>5032.5</v>
      </c>
      <c r="T24" s="163"/>
      <c r="U24" s="163"/>
      <c r="V24" s="163"/>
    </row>
    <row r="25" spans="1:26" ht="15.75" x14ac:dyDescent="0.25">
      <c r="A25" s="144"/>
      <c r="B25" s="144"/>
      <c r="C25" s="170"/>
      <c r="D25" s="185"/>
      <c r="E25" s="185"/>
      <c r="F25" s="185"/>
      <c r="G25" s="185"/>
      <c r="H25" s="168"/>
      <c r="I25" s="186"/>
      <c r="J25" s="183"/>
      <c r="K25" s="42"/>
      <c r="L25" s="187"/>
      <c r="N25" s="123"/>
      <c r="R25" s="169" t="s">
        <v>231</v>
      </c>
      <c r="S25" s="162">
        <v>131816.07</v>
      </c>
      <c r="T25" s="162">
        <v>131816.07</v>
      </c>
      <c r="U25" s="162"/>
      <c r="V25" s="162"/>
      <c r="X25" s="30"/>
      <c r="Y25" s="30"/>
      <c r="Z25" s="30"/>
    </row>
    <row r="26" spans="1:26" ht="15.75" x14ac:dyDescent="0.25">
      <c r="A26" s="144"/>
      <c r="B26" s="144"/>
      <c r="C26" s="170"/>
      <c r="D26" s="168"/>
      <c r="E26" s="168"/>
      <c r="F26" s="168"/>
      <c r="G26" s="168"/>
      <c r="H26" s="168"/>
      <c r="I26" s="69"/>
      <c r="J26" s="183"/>
      <c r="K26" s="188"/>
      <c r="L26" s="168"/>
      <c r="M26" s="189"/>
      <c r="R26" s="169" t="s">
        <v>232</v>
      </c>
      <c r="S26" s="163">
        <v>0</v>
      </c>
      <c r="T26" s="163"/>
      <c r="U26" s="163"/>
      <c r="V26" s="163"/>
    </row>
    <row r="27" spans="1:26" ht="15.75" x14ac:dyDescent="0.25">
      <c r="A27" s="144"/>
      <c r="B27" s="144"/>
      <c r="C27" s="170"/>
      <c r="D27" s="168"/>
      <c r="E27" s="168"/>
      <c r="F27" s="168"/>
      <c r="G27" s="168"/>
      <c r="H27" s="168"/>
      <c r="I27" s="45"/>
      <c r="J27" s="183"/>
      <c r="K27" s="42"/>
      <c r="L27" s="168"/>
      <c r="R27" s="169" t="s">
        <v>233</v>
      </c>
      <c r="S27" s="162">
        <v>19680</v>
      </c>
      <c r="T27" s="162">
        <v>19680</v>
      </c>
      <c r="U27" s="162"/>
      <c r="V27" s="162"/>
      <c r="X27" s="30"/>
      <c r="Y27" s="30"/>
      <c r="Z27" s="30"/>
    </row>
    <row r="28" spans="1:26" ht="15.75" x14ac:dyDescent="0.25">
      <c r="A28" s="144"/>
      <c r="B28" s="144"/>
      <c r="C28" s="170"/>
      <c r="D28" s="168" t="s">
        <v>23</v>
      </c>
      <c r="E28" s="177"/>
      <c r="F28" s="177"/>
      <c r="G28" s="177"/>
      <c r="H28" s="177"/>
      <c r="I28" s="190">
        <f>SUM(I24:I27)</f>
        <v>4879495.1399999997</v>
      </c>
      <c r="J28" s="183"/>
      <c r="K28" s="191"/>
      <c r="L28" s="168"/>
      <c r="R28" s="169" t="s">
        <v>234</v>
      </c>
      <c r="S28" s="162">
        <v>240015.6</v>
      </c>
      <c r="T28" s="162">
        <v>240015.6</v>
      </c>
      <c r="U28" s="162"/>
      <c r="V28" s="162">
        <v>21894.82</v>
      </c>
      <c r="W28" s="162">
        <v>226527.18</v>
      </c>
      <c r="X28" s="30">
        <f>SUM(V28:W28)</f>
        <v>248422</v>
      </c>
      <c r="Y28" s="30"/>
      <c r="Z28" s="30"/>
    </row>
    <row r="29" spans="1:26" ht="15.75" x14ac:dyDescent="0.25">
      <c r="A29" s="144"/>
      <c r="B29" s="144"/>
      <c r="C29" s="170"/>
      <c r="D29" s="177" t="s">
        <v>24</v>
      </c>
      <c r="E29" s="177"/>
      <c r="F29" s="177"/>
      <c r="G29" s="177"/>
      <c r="H29" s="177"/>
      <c r="I29" s="237"/>
      <c r="J29" s="238"/>
      <c r="K29" s="192">
        <f>+K21-I28</f>
        <v>1003711.3300000001</v>
      </c>
      <c r="L29" s="174"/>
      <c r="P29" s="123"/>
      <c r="R29" s="175" t="s">
        <v>235</v>
      </c>
      <c r="S29" s="193">
        <v>349870</v>
      </c>
      <c r="T29" s="194"/>
      <c r="U29" s="194"/>
      <c r="V29" s="194"/>
    </row>
    <row r="30" spans="1:26" ht="15.75" x14ac:dyDescent="0.25">
      <c r="A30" s="144"/>
      <c r="B30" s="144"/>
      <c r="C30" s="170"/>
      <c r="D30" s="183"/>
      <c r="E30" s="183"/>
      <c r="F30" s="183"/>
      <c r="G30" s="183"/>
      <c r="H30" s="183"/>
      <c r="I30" s="183"/>
      <c r="J30" s="183"/>
      <c r="K30" s="184"/>
      <c r="L30" s="168"/>
      <c r="R30" s="169" t="s">
        <v>236</v>
      </c>
      <c r="S30" s="194">
        <v>125000</v>
      </c>
      <c r="T30" s="194"/>
      <c r="U30" s="194"/>
      <c r="V30" s="194"/>
    </row>
    <row r="31" spans="1:26" ht="15.75" x14ac:dyDescent="0.25">
      <c r="A31" s="144"/>
      <c r="B31" s="144"/>
      <c r="C31" s="170"/>
      <c r="D31" s="168"/>
      <c r="E31" s="168"/>
      <c r="F31" s="168"/>
      <c r="G31" s="168"/>
      <c r="H31" s="168"/>
      <c r="I31" s="168"/>
      <c r="J31" s="168"/>
      <c r="K31" s="42"/>
      <c r="L31" s="168"/>
      <c r="R31" s="169" t="s">
        <v>237</v>
      </c>
      <c r="S31" s="195">
        <v>13598.32</v>
      </c>
      <c r="T31" s="195">
        <v>13598.32</v>
      </c>
      <c r="U31" s="195"/>
      <c r="V31" s="195"/>
    </row>
    <row r="32" spans="1:26" ht="15.75" x14ac:dyDescent="0.25">
      <c r="A32" s="144"/>
      <c r="B32" s="144"/>
      <c r="C32" s="170"/>
      <c r="D32" s="28" t="s">
        <v>238</v>
      </c>
      <c r="E32" s="168"/>
      <c r="F32" s="168"/>
      <c r="G32" s="168"/>
      <c r="H32" s="168"/>
      <c r="I32" s="168"/>
      <c r="J32" s="168"/>
      <c r="K32" s="196">
        <v>1181827.77</v>
      </c>
      <c r="L32" s="197">
        <v>18775924.73</v>
      </c>
      <c r="M32" s="198">
        <f>+K32-L32</f>
        <v>-17594096.960000001</v>
      </c>
      <c r="R32" s="175" t="s">
        <v>239</v>
      </c>
      <c r="S32" s="193">
        <v>23212.81</v>
      </c>
      <c r="T32" s="193"/>
      <c r="U32" s="194"/>
      <c r="V32" s="194"/>
      <c r="X32" s="30"/>
      <c r="Y32" s="30"/>
      <c r="Z32" s="30"/>
    </row>
    <row r="33" spans="1:23" ht="15.75" x14ac:dyDescent="0.25">
      <c r="A33" s="144"/>
      <c r="B33" s="144"/>
      <c r="C33" s="170"/>
      <c r="D33" s="172" t="s">
        <v>12</v>
      </c>
      <c r="E33" s="172"/>
      <c r="F33" s="172"/>
      <c r="G33" s="172"/>
      <c r="H33" s="172"/>
      <c r="I33" s="168"/>
      <c r="J33" s="168"/>
      <c r="K33" s="196"/>
      <c r="L33" s="168"/>
      <c r="P33" s="24"/>
      <c r="R33" s="169" t="s">
        <v>240</v>
      </c>
      <c r="S33" s="30">
        <v>25305</v>
      </c>
      <c r="T33" s="30"/>
      <c r="U33" s="30"/>
      <c r="V33" s="30"/>
    </row>
    <row r="34" spans="1:23" ht="15.75" x14ac:dyDescent="0.25">
      <c r="A34" s="144"/>
      <c r="B34" s="144"/>
      <c r="C34" s="170"/>
      <c r="D34" s="168" t="s">
        <v>26</v>
      </c>
      <c r="E34" s="168"/>
      <c r="F34" s="168"/>
      <c r="G34" s="168"/>
      <c r="H34" s="168"/>
      <c r="I34" s="199"/>
      <c r="J34" s="199"/>
      <c r="K34" s="200"/>
      <c r="L34" s="168"/>
      <c r="P34" s="123"/>
      <c r="R34" s="169" t="s">
        <v>241</v>
      </c>
      <c r="S34" s="30">
        <v>780</v>
      </c>
      <c r="T34" s="30"/>
      <c r="U34" s="30">
        <f>+S14+S15+S16+S19+S22+S23+S24</f>
        <v>43140</v>
      </c>
      <c r="V34" s="30"/>
    </row>
    <row r="35" spans="1:23" ht="15.75" x14ac:dyDescent="0.25">
      <c r="A35" s="144"/>
      <c r="B35" s="144"/>
      <c r="C35" s="170"/>
      <c r="D35" s="177" t="s">
        <v>27</v>
      </c>
      <c r="E35" s="177"/>
      <c r="F35" s="177"/>
      <c r="G35" s="177"/>
      <c r="H35" s="177"/>
      <c r="I35" s="225"/>
      <c r="J35" s="225"/>
      <c r="K35" s="201"/>
      <c r="L35" s="187"/>
      <c r="R35" t="s">
        <v>242</v>
      </c>
      <c r="S35" s="30">
        <v>298897.2</v>
      </c>
      <c r="T35" s="30"/>
      <c r="U35" s="30">
        <f>93140-U34</f>
        <v>50000</v>
      </c>
      <c r="V35" s="30"/>
    </row>
    <row r="36" spans="1:23" ht="15.75" x14ac:dyDescent="0.25">
      <c r="A36" s="144"/>
      <c r="B36" s="144"/>
      <c r="C36" s="170"/>
      <c r="D36" s="172" t="s">
        <v>18</v>
      </c>
      <c r="E36" s="172"/>
      <c r="F36" s="172"/>
      <c r="G36" s="172"/>
      <c r="H36" s="172"/>
      <c r="I36" s="173"/>
      <c r="J36" s="173"/>
      <c r="K36" s="200"/>
      <c r="L36" s="168"/>
      <c r="P36" s="24"/>
      <c r="R36" s="169" t="s">
        <v>243</v>
      </c>
      <c r="S36" s="30">
        <v>119949.97</v>
      </c>
      <c r="T36" s="30"/>
      <c r="U36" s="30"/>
      <c r="V36" s="30"/>
    </row>
    <row r="37" spans="1:23" ht="15.75" x14ac:dyDescent="0.25">
      <c r="A37" s="144"/>
      <c r="B37" s="144"/>
      <c r="C37" s="170"/>
      <c r="D37" s="172" t="s">
        <v>28</v>
      </c>
      <c r="E37" s="172"/>
      <c r="F37" s="172"/>
      <c r="G37" s="172"/>
      <c r="H37" s="172"/>
      <c r="I37" s="173"/>
      <c r="J37" s="173"/>
      <c r="K37" s="200"/>
      <c r="L37" s="168"/>
      <c r="R37" s="169" t="s">
        <v>244</v>
      </c>
      <c r="S37" s="30">
        <v>60839.68</v>
      </c>
      <c r="T37" s="30"/>
      <c r="U37" s="30"/>
      <c r="V37" s="30">
        <f>+S35+S36+S37</f>
        <v>479686.85000000003</v>
      </c>
      <c r="W37" s="123">
        <v>474870</v>
      </c>
    </row>
    <row r="38" spans="1:23" ht="15.75" x14ac:dyDescent="0.25">
      <c r="A38" s="144"/>
      <c r="B38" s="144"/>
      <c r="C38" s="170"/>
      <c r="D38" s="168" t="s">
        <v>245</v>
      </c>
      <c r="E38" s="168"/>
      <c r="F38" s="168"/>
      <c r="G38" s="168"/>
      <c r="H38" s="168"/>
      <c r="I38" s="202">
        <v>178116.44</v>
      </c>
      <c r="J38" s="202"/>
      <c r="K38" s="201"/>
      <c r="L38" s="168"/>
      <c r="R38" s="169" t="s">
        <v>246</v>
      </c>
      <c r="S38" s="123">
        <v>155000</v>
      </c>
      <c r="T38" s="123"/>
      <c r="U38" s="123"/>
      <c r="V38" s="123">
        <f>+S35+S36+S33+S34</f>
        <v>444932.17000000004</v>
      </c>
      <c r="W38" s="123">
        <f>+W37-V38</f>
        <v>29937.829999999958</v>
      </c>
    </row>
    <row r="39" spans="1:23" ht="15.75" x14ac:dyDescent="0.25">
      <c r="A39" s="144"/>
      <c r="B39" s="144"/>
      <c r="C39" s="170"/>
      <c r="D39" s="168"/>
      <c r="E39" s="168"/>
      <c r="F39" s="168"/>
      <c r="G39" s="168"/>
      <c r="H39" s="168"/>
      <c r="I39" s="203"/>
      <c r="J39" s="203"/>
      <c r="K39" s="200"/>
      <c r="L39" s="168"/>
      <c r="S39" s="123"/>
      <c r="T39" s="123"/>
      <c r="U39" s="123"/>
      <c r="V39" s="123">
        <f>+S38+U39+S34+S33+S24+S23+S22+S19+S16+S15+S14</f>
        <v>224225</v>
      </c>
    </row>
    <row r="40" spans="1:23" ht="15.75" x14ac:dyDescent="0.25">
      <c r="A40" s="144"/>
      <c r="B40" s="144"/>
      <c r="C40" s="170"/>
      <c r="D40" s="177" t="s">
        <v>247</v>
      </c>
      <c r="E40" s="177"/>
      <c r="F40" s="177"/>
      <c r="G40" s="177"/>
      <c r="H40" s="168"/>
      <c r="I40" s="203"/>
      <c r="J40" s="203"/>
      <c r="K40" s="204">
        <f>+K32+I34-I38</f>
        <v>1003711.3300000001</v>
      </c>
      <c r="L40" s="168"/>
      <c r="Q40" s="24">
        <f>+K29-K40</f>
        <v>0</v>
      </c>
      <c r="V40" s="123">
        <f>+W37-V39</f>
        <v>250645</v>
      </c>
    </row>
    <row r="41" spans="1:23" ht="15.75" x14ac:dyDescent="0.25">
      <c r="A41" s="144"/>
      <c r="B41" s="144"/>
      <c r="C41" s="170"/>
      <c r="D41" s="177"/>
      <c r="E41" s="177"/>
      <c r="F41" s="177"/>
      <c r="G41" s="177"/>
      <c r="H41" s="177"/>
      <c r="I41" s="168"/>
      <c r="J41" s="168"/>
      <c r="K41" s="182"/>
      <c r="L41" s="168"/>
      <c r="S41" s="123">
        <f>SUM(S14:S40)</f>
        <v>1848178.65</v>
      </c>
      <c r="T41" s="123"/>
      <c r="U41" s="123"/>
      <c r="V41" s="123"/>
    </row>
    <row r="42" spans="1:23" ht="16.5" thickBot="1" x14ac:dyDescent="0.3">
      <c r="A42" s="144"/>
      <c r="B42" s="144"/>
      <c r="C42" s="205"/>
      <c r="D42" s="206"/>
      <c r="E42" s="206"/>
      <c r="F42" s="206"/>
      <c r="G42" s="206"/>
      <c r="H42" s="206"/>
      <c r="I42" s="207"/>
      <c r="J42" s="207"/>
      <c r="K42" s="208"/>
      <c r="L42" s="209"/>
      <c r="P42">
        <v>6461097.4800000004</v>
      </c>
    </row>
    <row r="43" spans="1:23" ht="15.75" x14ac:dyDescent="0.25">
      <c r="A43" s="144"/>
      <c r="B43" s="144"/>
      <c r="C43" s="144"/>
      <c r="D43" s="210"/>
      <c r="E43" s="210"/>
      <c r="F43" s="210"/>
      <c r="G43" s="210"/>
      <c r="H43" s="210"/>
      <c r="I43" s="144"/>
      <c r="J43" s="144"/>
      <c r="K43" s="211">
        <f>+K29-K40</f>
        <v>0</v>
      </c>
      <c r="L43" s="209"/>
      <c r="P43" s="123">
        <f>+P42-I38</f>
        <v>6282981.04</v>
      </c>
    </row>
    <row r="44" spans="1:23" ht="15.75" x14ac:dyDescent="0.25">
      <c r="A44" s="212"/>
      <c r="B44" s="212"/>
      <c r="C44" s="144"/>
      <c r="D44" s="210"/>
      <c r="E44" s="210"/>
      <c r="F44" s="210"/>
      <c r="G44" s="210"/>
      <c r="H44" s="210"/>
      <c r="I44" s="144"/>
      <c r="J44" s="144"/>
      <c r="K44" s="212"/>
      <c r="L44" s="209"/>
      <c r="P44" s="123">
        <f>+K40-P43</f>
        <v>-5279269.71</v>
      </c>
    </row>
    <row r="45" spans="1:23" x14ac:dyDescent="0.25">
      <c r="A45" s="212"/>
      <c r="B45" s="212"/>
      <c r="C45" s="212"/>
      <c r="D45" s="221" t="s">
        <v>31</v>
      </c>
      <c r="E45" s="221"/>
      <c r="F45" s="213"/>
      <c r="G45" s="213"/>
      <c r="H45" s="213"/>
      <c r="I45" s="213"/>
      <c r="J45" s="222" t="s">
        <v>32</v>
      </c>
      <c r="K45" s="222"/>
      <c r="L45" s="214"/>
      <c r="S45" s="163">
        <v>2362.5</v>
      </c>
    </row>
    <row r="46" spans="1:23" x14ac:dyDescent="0.25">
      <c r="A46" s="155"/>
      <c r="B46" s="155"/>
      <c r="C46" s="155"/>
      <c r="D46" s="219" t="str">
        <f>'[1]Datos Generales'!C17</f>
        <v>Puesto que ocupa</v>
      </c>
      <c r="E46" s="219"/>
      <c r="F46" s="152"/>
      <c r="G46" s="152"/>
      <c r="H46" s="152"/>
      <c r="I46" s="152"/>
      <c r="J46" s="219" t="str">
        <f>'[1]Datos Generales'!D17</f>
        <v>Puesto que ocupa</v>
      </c>
      <c r="K46" s="219"/>
      <c r="L46" s="215"/>
      <c r="S46" s="163">
        <v>5810</v>
      </c>
    </row>
    <row r="47" spans="1:23" x14ac:dyDescent="0.25">
      <c r="A47" s="155"/>
      <c r="B47" s="155"/>
      <c r="C47" s="155"/>
      <c r="D47" s="216" t="s">
        <v>33</v>
      </c>
      <c r="E47" s="216"/>
      <c r="F47" s="152"/>
      <c r="G47" s="152"/>
      <c r="H47" s="152"/>
      <c r="I47" s="152"/>
      <c r="J47" s="216" t="s">
        <v>34</v>
      </c>
      <c r="K47" s="214"/>
      <c r="L47" s="214"/>
      <c r="S47" s="163">
        <v>18000</v>
      </c>
    </row>
    <row r="48" spans="1:23" ht="15.75" x14ac:dyDescent="0.25">
      <c r="A48" s="144"/>
      <c r="B48" s="144"/>
      <c r="C48" s="144"/>
      <c r="D48" s="223">
        <v>46029</v>
      </c>
      <c r="E48" s="223"/>
      <c r="F48" s="61"/>
      <c r="G48" s="61"/>
      <c r="H48" s="61"/>
      <c r="I48" s="61"/>
      <c r="J48" s="224">
        <f>+D48</f>
        <v>46029</v>
      </c>
      <c r="K48" s="224"/>
      <c r="L48" s="224"/>
      <c r="S48" s="163">
        <v>3027.5</v>
      </c>
    </row>
    <row r="49" spans="1:23" ht="15.75" x14ac:dyDescent="0.25">
      <c r="A49" s="144"/>
      <c r="B49" s="144"/>
      <c r="C49" s="144"/>
      <c r="D49" s="219" t="s">
        <v>35</v>
      </c>
      <c r="E49" s="219"/>
      <c r="F49" s="210"/>
      <c r="G49" s="210"/>
      <c r="H49" s="210"/>
      <c r="I49" s="210"/>
      <c r="J49" s="220" t="s">
        <v>36</v>
      </c>
      <c r="K49" s="220"/>
      <c r="L49" s="220"/>
      <c r="S49" s="163">
        <v>3377.5</v>
      </c>
    </row>
    <row r="50" spans="1:23" x14ac:dyDescent="0.25">
      <c r="S50" s="163">
        <v>5530</v>
      </c>
    </row>
    <row r="51" spans="1:23" x14ac:dyDescent="0.25">
      <c r="S51" s="163">
        <v>5032.5</v>
      </c>
    </row>
    <row r="52" spans="1:23" x14ac:dyDescent="0.25">
      <c r="S52" s="194">
        <v>349870</v>
      </c>
    </row>
    <row r="53" spans="1:23" x14ac:dyDescent="0.25">
      <c r="S53" s="194">
        <v>125000</v>
      </c>
    </row>
    <row r="54" spans="1:23" x14ac:dyDescent="0.25">
      <c r="S54" s="194">
        <v>23212.81</v>
      </c>
    </row>
    <row r="55" spans="1:23" x14ac:dyDescent="0.25">
      <c r="S55" s="30">
        <v>25305</v>
      </c>
    </row>
    <row r="56" spans="1:23" x14ac:dyDescent="0.25">
      <c r="S56" s="30">
        <v>780</v>
      </c>
    </row>
    <row r="57" spans="1:23" x14ac:dyDescent="0.25">
      <c r="S57" s="30">
        <v>298897.2</v>
      </c>
    </row>
    <row r="58" spans="1:23" x14ac:dyDescent="0.25">
      <c r="S58" s="30">
        <v>119949.97</v>
      </c>
      <c r="T58" s="30"/>
      <c r="U58" s="30"/>
      <c r="V58" s="30"/>
      <c r="W58" s="123"/>
    </row>
    <row r="59" spans="1:23" x14ac:dyDescent="0.25">
      <c r="S59" s="30">
        <v>60839.68</v>
      </c>
      <c r="W59" s="123"/>
    </row>
    <row r="60" spans="1:23" x14ac:dyDescent="0.25">
      <c r="S60" s="123">
        <v>155000</v>
      </c>
    </row>
    <row r="61" spans="1:23" x14ac:dyDescent="0.25">
      <c r="S61" s="123"/>
      <c r="T61" s="123"/>
      <c r="U61" s="123"/>
      <c r="V61" s="123"/>
    </row>
    <row r="62" spans="1:23" x14ac:dyDescent="0.25">
      <c r="T62" s="123">
        <f>+T61-T58</f>
        <v>0</v>
      </c>
      <c r="U62" s="123"/>
      <c r="V62" s="123"/>
    </row>
  </sheetData>
  <protectedRanges>
    <protectedRange sqref="L45 D45" name="Rango1_2_1_1"/>
  </protectedRanges>
  <mergeCells count="21">
    <mergeCell ref="I35:J35"/>
    <mergeCell ref="C8:L8"/>
    <mergeCell ref="C9:L9"/>
    <mergeCell ref="C10:L10"/>
    <mergeCell ref="E11:H11"/>
    <mergeCell ref="I11:J11"/>
    <mergeCell ref="E12:H12"/>
    <mergeCell ref="I12:J12"/>
    <mergeCell ref="I15:J15"/>
    <mergeCell ref="E17:H17"/>
    <mergeCell ref="E18:H18"/>
    <mergeCell ref="D24:G24"/>
    <mergeCell ref="I29:J29"/>
    <mergeCell ref="D49:E49"/>
    <mergeCell ref="J49:L49"/>
    <mergeCell ref="D45:E45"/>
    <mergeCell ref="J45:K45"/>
    <mergeCell ref="D46:E46"/>
    <mergeCell ref="J46:K46"/>
    <mergeCell ref="D48:E48"/>
    <mergeCell ref="J48:L48"/>
  </mergeCells>
  <pageMargins left="0.70866141732283472" right="0.70866141732283472" top="0.74803149606299213" bottom="0.74803149606299213" header="0.31496062992125984" footer="0.31496062992125984"/>
  <pageSetup scale="37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F91C5-7F1E-49F2-9844-9196C1D2F135}">
  <sheetPr>
    <pageSetUpPr fitToPage="1"/>
  </sheetPr>
  <dimension ref="A1:M49"/>
  <sheetViews>
    <sheetView topLeftCell="A26" workbookViewId="0">
      <selection activeCell="G47" sqref="G47"/>
    </sheetView>
  </sheetViews>
  <sheetFormatPr baseColWidth="10" defaultColWidth="11.42578125" defaultRowHeight="15" x14ac:dyDescent="0.25"/>
  <cols>
    <col min="1" max="1" width="7" customWidth="1"/>
    <col min="2" max="2" width="0.5703125" hidden="1" customWidth="1"/>
    <col min="3" max="3" width="6" customWidth="1"/>
    <col min="9" max="9" width="17.42578125" customWidth="1"/>
    <col min="10" max="10" width="14.140625" customWidth="1"/>
    <col min="11" max="11" width="19" customWidth="1"/>
    <col min="12" max="12" width="0.85546875" customWidth="1"/>
    <col min="253" max="253" width="7" customWidth="1"/>
    <col min="254" max="254" width="0.5703125" customWidth="1"/>
    <col min="261" max="261" width="17.42578125" customWidth="1"/>
    <col min="262" max="262" width="25.42578125" customWidth="1"/>
    <col min="263" max="263" width="19" customWidth="1"/>
    <col min="264" max="264" width="0.140625" customWidth="1"/>
    <col min="265" max="265" width="13.42578125" customWidth="1"/>
    <col min="266" max="266" width="18" customWidth="1"/>
    <col min="509" max="509" width="7" customWidth="1"/>
    <col min="510" max="510" width="0.5703125" customWidth="1"/>
    <col min="517" max="517" width="17.42578125" customWidth="1"/>
    <col min="518" max="518" width="25.42578125" customWidth="1"/>
    <col min="519" max="519" width="19" customWidth="1"/>
    <col min="520" max="520" width="0.140625" customWidth="1"/>
    <col min="521" max="521" width="13.42578125" customWidth="1"/>
    <col min="522" max="522" width="18" customWidth="1"/>
    <col min="765" max="765" width="7" customWidth="1"/>
    <col min="766" max="766" width="0.5703125" customWidth="1"/>
    <col min="773" max="773" width="17.42578125" customWidth="1"/>
    <col min="774" max="774" width="25.42578125" customWidth="1"/>
    <col min="775" max="775" width="19" customWidth="1"/>
    <col min="776" max="776" width="0.140625" customWidth="1"/>
    <col min="777" max="777" width="13.42578125" customWidth="1"/>
    <col min="778" max="778" width="18" customWidth="1"/>
    <col min="1021" max="1021" width="7" customWidth="1"/>
    <col min="1022" max="1022" width="0.5703125" customWidth="1"/>
    <col min="1029" max="1029" width="17.42578125" customWidth="1"/>
    <col min="1030" max="1030" width="25.42578125" customWidth="1"/>
    <col min="1031" max="1031" width="19" customWidth="1"/>
    <col min="1032" max="1032" width="0.140625" customWidth="1"/>
    <col min="1033" max="1033" width="13.42578125" customWidth="1"/>
    <col min="1034" max="1034" width="18" customWidth="1"/>
    <col min="1277" max="1277" width="7" customWidth="1"/>
    <col min="1278" max="1278" width="0.5703125" customWidth="1"/>
    <col min="1285" max="1285" width="17.42578125" customWidth="1"/>
    <col min="1286" max="1286" width="25.42578125" customWidth="1"/>
    <col min="1287" max="1287" width="19" customWidth="1"/>
    <col min="1288" max="1288" width="0.140625" customWidth="1"/>
    <col min="1289" max="1289" width="13.42578125" customWidth="1"/>
    <col min="1290" max="1290" width="18" customWidth="1"/>
    <col min="1533" max="1533" width="7" customWidth="1"/>
    <col min="1534" max="1534" width="0.5703125" customWidth="1"/>
    <col min="1541" max="1541" width="17.42578125" customWidth="1"/>
    <col min="1542" max="1542" width="25.42578125" customWidth="1"/>
    <col min="1543" max="1543" width="19" customWidth="1"/>
    <col min="1544" max="1544" width="0.140625" customWidth="1"/>
    <col min="1545" max="1545" width="13.42578125" customWidth="1"/>
    <col min="1546" max="1546" width="18" customWidth="1"/>
    <col min="1789" max="1789" width="7" customWidth="1"/>
    <col min="1790" max="1790" width="0.5703125" customWidth="1"/>
    <col min="1797" max="1797" width="17.42578125" customWidth="1"/>
    <col min="1798" max="1798" width="25.42578125" customWidth="1"/>
    <col min="1799" max="1799" width="19" customWidth="1"/>
    <col min="1800" max="1800" width="0.140625" customWidth="1"/>
    <col min="1801" max="1801" width="13.42578125" customWidth="1"/>
    <col min="1802" max="1802" width="18" customWidth="1"/>
    <col min="2045" max="2045" width="7" customWidth="1"/>
    <col min="2046" max="2046" width="0.5703125" customWidth="1"/>
    <col min="2053" max="2053" width="17.42578125" customWidth="1"/>
    <col min="2054" max="2054" width="25.42578125" customWidth="1"/>
    <col min="2055" max="2055" width="19" customWidth="1"/>
    <col min="2056" max="2056" width="0.140625" customWidth="1"/>
    <col min="2057" max="2057" width="13.42578125" customWidth="1"/>
    <col min="2058" max="2058" width="18" customWidth="1"/>
    <col min="2301" max="2301" width="7" customWidth="1"/>
    <col min="2302" max="2302" width="0.5703125" customWidth="1"/>
    <col min="2309" max="2309" width="17.42578125" customWidth="1"/>
    <col min="2310" max="2310" width="25.42578125" customWidth="1"/>
    <col min="2311" max="2311" width="19" customWidth="1"/>
    <col min="2312" max="2312" width="0.140625" customWidth="1"/>
    <col min="2313" max="2313" width="13.42578125" customWidth="1"/>
    <col min="2314" max="2314" width="18" customWidth="1"/>
    <col min="2557" max="2557" width="7" customWidth="1"/>
    <col min="2558" max="2558" width="0.5703125" customWidth="1"/>
    <col min="2565" max="2565" width="17.42578125" customWidth="1"/>
    <col min="2566" max="2566" width="25.42578125" customWidth="1"/>
    <col min="2567" max="2567" width="19" customWidth="1"/>
    <col min="2568" max="2568" width="0.140625" customWidth="1"/>
    <col min="2569" max="2569" width="13.42578125" customWidth="1"/>
    <col min="2570" max="2570" width="18" customWidth="1"/>
    <col min="2813" max="2813" width="7" customWidth="1"/>
    <col min="2814" max="2814" width="0.5703125" customWidth="1"/>
    <col min="2821" max="2821" width="17.42578125" customWidth="1"/>
    <col min="2822" max="2822" width="25.42578125" customWidth="1"/>
    <col min="2823" max="2823" width="19" customWidth="1"/>
    <col min="2824" max="2824" width="0.140625" customWidth="1"/>
    <col min="2825" max="2825" width="13.42578125" customWidth="1"/>
    <col min="2826" max="2826" width="18" customWidth="1"/>
    <col min="3069" max="3069" width="7" customWidth="1"/>
    <col min="3070" max="3070" width="0.5703125" customWidth="1"/>
    <col min="3077" max="3077" width="17.42578125" customWidth="1"/>
    <col min="3078" max="3078" width="25.42578125" customWidth="1"/>
    <col min="3079" max="3079" width="19" customWidth="1"/>
    <col min="3080" max="3080" width="0.140625" customWidth="1"/>
    <col min="3081" max="3081" width="13.42578125" customWidth="1"/>
    <col min="3082" max="3082" width="18" customWidth="1"/>
    <col min="3325" max="3325" width="7" customWidth="1"/>
    <col min="3326" max="3326" width="0.5703125" customWidth="1"/>
    <col min="3333" max="3333" width="17.42578125" customWidth="1"/>
    <col min="3334" max="3334" width="25.42578125" customWidth="1"/>
    <col min="3335" max="3335" width="19" customWidth="1"/>
    <col min="3336" max="3336" width="0.140625" customWidth="1"/>
    <col min="3337" max="3337" width="13.42578125" customWidth="1"/>
    <col min="3338" max="3338" width="18" customWidth="1"/>
    <col min="3581" max="3581" width="7" customWidth="1"/>
    <col min="3582" max="3582" width="0.5703125" customWidth="1"/>
    <col min="3589" max="3589" width="17.42578125" customWidth="1"/>
    <col min="3590" max="3590" width="25.42578125" customWidth="1"/>
    <col min="3591" max="3591" width="19" customWidth="1"/>
    <col min="3592" max="3592" width="0.140625" customWidth="1"/>
    <col min="3593" max="3593" width="13.42578125" customWidth="1"/>
    <col min="3594" max="3594" width="18" customWidth="1"/>
    <col min="3837" max="3837" width="7" customWidth="1"/>
    <col min="3838" max="3838" width="0.5703125" customWidth="1"/>
    <col min="3845" max="3845" width="17.42578125" customWidth="1"/>
    <col min="3846" max="3846" width="25.42578125" customWidth="1"/>
    <col min="3847" max="3847" width="19" customWidth="1"/>
    <col min="3848" max="3848" width="0.140625" customWidth="1"/>
    <col min="3849" max="3849" width="13.42578125" customWidth="1"/>
    <col min="3850" max="3850" width="18" customWidth="1"/>
    <col min="4093" max="4093" width="7" customWidth="1"/>
    <col min="4094" max="4094" width="0.5703125" customWidth="1"/>
    <col min="4101" max="4101" width="17.42578125" customWidth="1"/>
    <col min="4102" max="4102" width="25.42578125" customWidth="1"/>
    <col min="4103" max="4103" width="19" customWidth="1"/>
    <col min="4104" max="4104" width="0.140625" customWidth="1"/>
    <col min="4105" max="4105" width="13.42578125" customWidth="1"/>
    <col min="4106" max="4106" width="18" customWidth="1"/>
    <col min="4349" max="4349" width="7" customWidth="1"/>
    <col min="4350" max="4350" width="0.5703125" customWidth="1"/>
    <col min="4357" max="4357" width="17.42578125" customWidth="1"/>
    <col min="4358" max="4358" width="25.42578125" customWidth="1"/>
    <col min="4359" max="4359" width="19" customWidth="1"/>
    <col min="4360" max="4360" width="0.140625" customWidth="1"/>
    <col min="4361" max="4361" width="13.42578125" customWidth="1"/>
    <col min="4362" max="4362" width="18" customWidth="1"/>
    <col min="4605" max="4605" width="7" customWidth="1"/>
    <col min="4606" max="4606" width="0.5703125" customWidth="1"/>
    <col min="4613" max="4613" width="17.42578125" customWidth="1"/>
    <col min="4614" max="4614" width="25.42578125" customWidth="1"/>
    <col min="4615" max="4615" width="19" customWidth="1"/>
    <col min="4616" max="4616" width="0.140625" customWidth="1"/>
    <col min="4617" max="4617" width="13.42578125" customWidth="1"/>
    <col min="4618" max="4618" width="18" customWidth="1"/>
    <col min="4861" max="4861" width="7" customWidth="1"/>
    <col min="4862" max="4862" width="0.5703125" customWidth="1"/>
    <col min="4869" max="4869" width="17.42578125" customWidth="1"/>
    <col min="4870" max="4870" width="25.42578125" customWidth="1"/>
    <col min="4871" max="4871" width="19" customWidth="1"/>
    <col min="4872" max="4872" width="0.140625" customWidth="1"/>
    <col min="4873" max="4873" width="13.42578125" customWidth="1"/>
    <col min="4874" max="4874" width="18" customWidth="1"/>
    <col min="5117" max="5117" width="7" customWidth="1"/>
    <col min="5118" max="5118" width="0.5703125" customWidth="1"/>
    <col min="5125" max="5125" width="17.42578125" customWidth="1"/>
    <col min="5126" max="5126" width="25.42578125" customWidth="1"/>
    <col min="5127" max="5127" width="19" customWidth="1"/>
    <col min="5128" max="5128" width="0.140625" customWidth="1"/>
    <col min="5129" max="5129" width="13.42578125" customWidth="1"/>
    <col min="5130" max="5130" width="18" customWidth="1"/>
    <col min="5373" max="5373" width="7" customWidth="1"/>
    <col min="5374" max="5374" width="0.5703125" customWidth="1"/>
    <col min="5381" max="5381" width="17.42578125" customWidth="1"/>
    <col min="5382" max="5382" width="25.42578125" customWidth="1"/>
    <col min="5383" max="5383" width="19" customWidth="1"/>
    <col min="5384" max="5384" width="0.140625" customWidth="1"/>
    <col min="5385" max="5385" width="13.42578125" customWidth="1"/>
    <col min="5386" max="5386" width="18" customWidth="1"/>
    <col min="5629" max="5629" width="7" customWidth="1"/>
    <col min="5630" max="5630" width="0.5703125" customWidth="1"/>
    <col min="5637" max="5637" width="17.42578125" customWidth="1"/>
    <col min="5638" max="5638" width="25.42578125" customWidth="1"/>
    <col min="5639" max="5639" width="19" customWidth="1"/>
    <col min="5640" max="5640" width="0.140625" customWidth="1"/>
    <col min="5641" max="5641" width="13.42578125" customWidth="1"/>
    <col min="5642" max="5642" width="18" customWidth="1"/>
    <col min="5885" max="5885" width="7" customWidth="1"/>
    <col min="5886" max="5886" width="0.5703125" customWidth="1"/>
    <col min="5893" max="5893" width="17.42578125" customWidth="1"/>
    <col min="5894" max="5894" width="25.42578125" customWidth="1"/>
    <col min="5895" max="5895" width="19" customWidth="1"/>
    <col min="5896" max="5896" width="0.140625" customWidth="1"/>
    <col min="5897" max="5897" width="13.42578125" customWidth="1"/>
    <col min="5898" max="5898" width="18" customWidth="1"/>
    <col min="6141" max="6141" width="7" customWidth="1"/>
    <col min="6142" max="6142" width="0.5703125" customWidth="1"/>
    <col min="6149" max="6149" width="17.42578125" customWidth="1"/>
    <col min="6150" max="6150" width="25.42578125" customWidth="1"/>
    <col min="6151" max="6151" width="19" customWidth="1"/>
    <col min="6152" max="6152" width="0.140625" customWidth="1"/>
    <col min="6153" max="6153" width="13.42578125" customWidth="1"/>
    <col min="6154" max="6154" width="18" customWidth="1"/>
    <col min="6397" max="6397" width="7" customWidth="1"/>
    <col min="6398" max="6398" width="0.5703125" customWidth="1"/>
    <col min="6405" max="6405" width="17.42578125" customWidth="1"/>
    <col min="6406" max="6406" width="25.42578125" customWidth="1"/>
    <col min="6407" max="6407" width="19" customWidth="1"/>
    <col min="6408" max="6408" width="0.140625" customWidth="1"/>
    <col min="6409" max="6409" width="13.42578125" customWidth="1"/>
    <col min="6410" max="6410" width="18" customWidth="1"/>
    <col min="6653" max="6653" width="7" customWidth="1"/>
    <col min="6654" max="6654" width="0.5703125" customWidth="1"/>
    <col min="6661" max="6661" width="17.42578125" customWidth="1"/>
    <col min="6662" max="6662" width="25.42578125" customWidth="1"/>
    <col min="6663" max="6663" width="19" customWidth="1"/>
    <col min="6664" max="6664" width="0.140625" customWidth="1"/>
    <col min="6665" max="6665" width="13.42578125" customWidth="1"/>
    <col min="6666" max="6666" width="18" customWidth="1"/>
    <col min="6909" max="6909" width="7" customWidth="1"/>
    <col min="6910" max="6910" width="0.5703125" customWidth="1"/>
    <col min="6917" max="6917" width="17.42578125" customWidth="1"/>
    <col min="6918" max="6918" width="25.42578125" customWidth="1"/>
    <col min="6919" max="6919" width="19" customWidth="1"/>
    <col min="6920" max="6920" width="0.140625" customWidth="1"/>
    <col min="6921" max="6921" width="13.42578125" customWidth="1"/>
    <col min="6922" max="6922" width="18" customWidth="1"/>
    <col min="7165" max="7165" width="7" customWidth="1"/>
    <col min="7166" max="7166" width="0.5703125" customWidth="1"/>
    <col min="7173" max="7173" width="17.42578125" customWidth="1"/>
    <col min="7174" max="7174" width="25.42578125" customWidth="1"/>
    <col min="7175" max="7175" width="19" customWidth="1"/>
    <col min="7176" max="7176" width="0.140625" customWidth="1"/>
    <col min="7177" max="7177" width="13.42578125" customWidth="1"/>
    <col min="7178" max="7178" width="18" customWidth="1"/>
    <col min="7421" max="7421" width="7" customWidth="1"/>
    <col min="7422" max="7422" width="0.5703125" customWidth="1"/>
    <col min="7429" max="7429" width="17.42578125" customWidth="1"/>
    <col min="7430" max="7430" width="25.42578125" customWidth="1"/>
    <col min="7431" max="7431" width="19" customWidth="1"/>
    <col min="7432" max="7432" width="0.140625" customWidth="1"/>
    <col min="7433" max="7433" width="13.42578125" customWidth="1"/>
    <col min="7434" max="7434" width="18" customWidth="1"/>
    <col min="7677" max="7677" width="7" customWidth="1"/>
    <col min="7678" max="7678" width="0.5703125" customWidth="1"/>
    <col min="7685" max="7685" width="17.42578125" customWidth="1"/>
    <col min="7686" max="7686" width="25.42578125" customWidth="1"/>
    <col min="7687" max="7687" width="19" customWidth="1"/>
    <col min="7688" max="7688" width="0.140625" customWidth="1"/>
    <col min="7689" max="7689" width="13.42578125" customWidth="1"/>
    <col min="7690" max="7690" width="18" customWidth="1"/>
    <col min="7933" max="7933" width="7" customWidth="1"/>
    <col min="7934" max="7934" width="0.5703125" customWidth="1"/>
    <col min="7941" max="7941" width="17.42578125" customWidth="1"/>
    <col min="7942" max="7942" width="25.42578125" customWidth="1"/>
    <col min="7943" max="7943" width="19" customWidth="1"/>
    <col min="7944" max="7944" width="0.140625" customWidth="1"/>
    <col min="7945" max="7945" width="13.42578125" customWidth="1"/>
    <col min="7946" max="7946" width="18" customWidth="1"/>
    <col min="8189" max="8189" width="7" customWidth="1"/>
    <col min="8190" max="8190" width="0.5703125" customWidth="1"/>
    <col min="8197" max="8197" width="17.42578125" customWidth="1"/>
    <col min="8198" max="8198" width="25.42578125" customWidth="1"/>
    <col min="8199" max="8199" width="19" customWidth="1"/>
    <col min="8200" max="8200" width="0.140625" customWidth="1"/>
    <col min="8201" max="8201" width="13.42578125" customWidth="1"/>
    <col min="8202" max="8202" width="18" customWidth="1"/>
    <col min="8445" max="8445" width="7" customWidth="1"/>
    <col min="8446" max="8446" width="0.5703125" customWidth="1"/>
    <col min="8453" max="8453" width="17.42578125" customWidth="1"/>
    <col min="8454" max="8454" width="25.42578125" customWidth="1"/>
    <col min="8455" max="8455" width="19" customWidth="1"/>
    <col min="8456" max="8456" width="0.140625" customWidth="1"/>
    <col min="8457" max="8457" width="13.42578125" customWidth="1"/>
    <col min="8458" max="8458" width="18" customWidth="1"/>
    <col min="8701" max="8701" width="7" customWidth="1"/>
    <col min="8702" max="8702" width="0.5703125" customWidth="1"/>
    <col min="8709" max="8709" width="17.42578125" customWidth="1"/>
    <col min="8710" max="8710" width="25.42578125" customWidth="1"/>
    <col min="8711" max="8711" width="19" customWidth="1"/>
    <col min="8712" max="8712" width="0.140625" customWidth="1"/>
    <col min="8713" max="8713" width="13.42578125" customWidth="1"/>
    <col min="8714" max="8714" width="18" customWidth="1"/>
    <col min="8957" max="8957" width="7" customWidth="1"/>
    <col min="8958" max="8958" width="0.5703125" customWidth="1"/>
    <col min="8965" max="8965" width="17.42578125" customWidth="1"/>
    <col min="8966" max="8966" width="25.42578125" customWidth="1"/>
    <col min="8967" max="8967" width="19" customWidth="1"/>
    <col min="8968" max="8968" width="0.140625" customWidth="1"/>
    <col min="8969" max="8969" width="13.42578125" customWidth="1"/>
    <col min="8970" max="8970" width="18" customWidth="1"/>
    <col min="9213" max="9213" width="7" customWidth="1"/>
    <col min="9214" max="9214" width="0.5703125" customWidth="1"/>
    <col min="9221" max="9221" width="17.42578125" customWidth="1"/>
    <col min="9222" max="9222" width="25.42578125" customWidth="1"/>
    <col min="9223" max="9223" width="19" customWidth="1"/>
    <col min="9224" max="9224" width="0.140625" customWidth="1"/>
    <col min="9225" max="9225" width="13.42578125" customWidth="1"/>
    <col min="9226" max="9226" width="18" customWidth="1"/>
    <col min="9469" max="9469" width="7" customWidth="1"/>
    <col min="9470" max="9470" width="0.5703125" customWidth="1"/>
    <col min="9477" max="9477" width="17.42578125" customWidth="1"/>
    <col min="9478" max="9478" width="25.42578125" customWidth="1"/>
    <col min="9479" max="9479" width="19" customWidth="1"/>
    <col min="9480" max="9480" width="0.140625" customWidth="1"/>
    <col min="9481" max="9481" width="13.42578125" customWidth="1"/>
    <col min="9482" max="9482" width="18" customWidth="1"/>
    <col min="9725" max="9725" width="7" customWidth="1"/>
    <col min="9726" max="9726" width="0.5703125" customWidth="1"/>
    <col min="9733" max="9733" width="17.42578125" customWidth="1"/>
    <col min="9734" max="9734" width="25.42578125" customWidth="1"/>
    <col min="9735" max="9735" width="19" customWidth="1"/>
    <col min="9736" max="9736" width="0.140625" customWidth="1"/>
    <col min="9737" max="9737" width="13.42578125" customWidth="1"/>
    <col min="9738" max="9738" width="18" customWidth="1"/>
    <col min="9981" max="9981" width="7" customWidth="1"/>
    <col min="9982" max="9982" width="0.5703125" customWidth="1"/>
    <col min="9989" max="9989" width="17.42578125" customWidth="1"/>
    <col min="9990" max="9990" width="25.42578125" customWidth="1"/>
    <col min="9991" max="9991" width="19" customWidth="1"/>
    <col min="9992" max="9992" width="0.140625" customWidth="1"/>
    <col min="9993" max="9993" width="13.42578125" customWidth="1"/>
    <col min="9994" max="9994" width="18" customWidth="1"/>
    <col min="10237" max="10237" width="7" customWidth="1"/>
    <col min="10238" max="10238" width="0.5703125" customWidth="1"/>
    <col min="10245" max="10245" width="17.42578125" customWidth="1"/>
    <col min="10246" max="10246" width="25.42578125" customWidth="1"/>
    <col min="10247" max="10247" width="19" customWidth="1"/>
    <col min="10248" max="10248" width="0.140625" customWidth="1"/>
    <col min="10249" max="10249" width="13.42578125" customWidth="1"/>
    <col min="10250" max="10250" width="18" customWidth="1"/>
    <col min="10493" max="10493" width="7" customWidth="1"/>
    <col min="10494" max="10494" width="0.5703125" customWidth="1"/>
    <col min="10501" max="10501" width="17.42578125" customWidth="1"/>
    <col min="10502" max="10502" width="25.42578125" customWidth="1"/>
    <col min="10503" max="10503" width="19" customWidth="1"/>
    <col min="10504" max="10504" width="0.140625" customWidth="1"/>
    <col min="10505" max="10505" width="13.42578125" customWidth="1"/>
    <col min="10506" max="10506" width="18" customWidth="1"/>
    <col min="10749" max="10749" width="7" customWidth="1"/>
    <col min="10750" max="10750" width="0.5703125" customWidth="1"/>
    <col min="10757" max="10757" width="17.42578125" customWidth="1"/>
    <col min="10758" max="10758" width="25.42578125" customWidth="1"/>
    <col min="10759" max="10759" width="19" customWidth="1"/>
    <col min="10760" max="10760" width="0.140625" customWidth="1"/>
    <col min="10761" max="10761" width="13.42578125" customWidth="1"/>
    <col min="10762" max="10762" width="18" customWidth="1"/>
    <col min="11005" max="11005" width="7" customWidth="1"/>
    <col min="11006" max="11006" width="0.5703125" customWidth="1"/>
    <col min="11013" max="11013" width="17.42578125" customWidth="1"/>
    <col min="11014" max="11014" width="25.42578125" customWidth="1"/>
    <col min="11015" max="11015" width="19" customWidth="1"/>
    <col min="11016" max="11016" width="0.140625" customWidth="1"/>
    <col min="11017" max="11017" width="13.42578125" customWidth="1"/>
    <col min="11018" max="11018" width="18" customWidth="1"/>
    <col min="11261" max="11261" width="7" customWidth="1"/>
    <col min="11262" max="11262" width="0.5703125" customWidth="1"/>
    <col min="11269" max="11269" width="17.42578125" customWidth="1"/>
    <col min="11270" max="11270" width="25.42578125" customWidth="1"/>
    <col min="11271" max="11271" width="19" customWidth="1"/>
    <col min="11272" max="11272" width="0.140625" customWidth="1"/>
    <col min="11273" max="11273" width="13.42578125" customWidth="1"/>
    <col min="11274" max="11274" width="18" customWidth="1"/>
    <col min="11517" max="11517" width="7" customWidth="1"/>
    <col min="11518" max="11518" width="0.5703125" customWidth="1"/>
    <col min="11525" max="11525" width="17.42578125" customWidth="1"/>
    <col min="11526" max="11526" width="25.42578125" customWidth="1"/>
    <col min="11527" max="11527" width="19" customWidth="1"/>
    <col min="11528" max="11528" width="0.140625" customWidth="1"/>
    <col min="11529" max="11529" width="13.42578125" customWidth="1"/>
    <col min="11530" max="11530" width="18" customWidth="1"/>
    <col min="11773" max="11773" width="7" customWidth="1"/>
    <col min="11774" max="11774" width="0.5703125" customWidth="1"/>
    <col min="11781" max="11781" width="17.42578125" customWidth="1"/>
    <col min="11782" max="11782" width="25.42578125" customWidth="1"/>
    <col min="11783" max="11783" width="19" customWidth="1"/>
    <col min="11784" max="11784" width="0.140625" customWidth="1"/>
    <col min="11785" max="11785" width="13.42578125" customWidth="1"/>
    <col min="11786" max="11786" width="18" customWidth="1"/>
    <col min="12029" max="12029" width="7" customWidth="1"/>
    <col min="12030" max="12030" width="0.5703125" customWidth="1"/>
    <col min="12037" max="12037" width="17.42578125" customWidth="1"/>
    <col min="12038" max="12038" width="25.42578125" customWidth="1"/>
    <col min="12039" max="12039" width="19" customWidth="1"/>
    <col min="12040" max="12040" width="0.140625" customWidth="1"/>
    <col min="12041" max="12041" width="13.42578125" customWidth="1"/>
    <col min="12042" max="12042" width="18" customWidth="1"/>
    <col min="12285" max="12285" width="7" customWidth="1"/>
    <col min="12286" max="12286" width="0.5703125" customWidth="1"/>
    <col min="12293" max="12293" width="17.42578125" customWidth="1"/>
    <col min="12294" max="12294" width="25.42578125" customWidth="1"/>
    <col min="12295" max="12295" width="19" customWidth="1"/>
    <col min="12296" max="12296" width="0.140625" customWidth="1"/>
    <col min="12297" max="12297" width="13.42578125" customWidth="1"/>
    <col min="12298" max="12298" width="18" customWidth="1"/>
    <col min="12541" max="12541" width="7" customWidth="1"/>
    <col min="12542" max="12542" width="0.5703125" customWidth="1"/>
    <col min="12549" max="12549" width="17.42578125" customWidth="1"/>
    <col min="12550" max="12550" width="25.42578125" customWidth="1"/>
    <col min="12551" max="12551" width="19" customWidth="1"/>
    <col min="12552" max="12552" width="0.140625" customWidth="1"/>
    <col min="12553" max="12553" width="13.42578125" customWidth="1"/>
    <col min="12554" max="12554" width="18" customWidth="1"/>
    <col min="12797" max="12797" width="7" customWidth="1"/>
    <col min="12798" max="12798" width="0.5703125" customWidth="1"/>
    <col min="12805" max="12805" width="17.42578125" customWidth="1"/>
    <col min="12806" max="12806" width="25.42578125" customWidth="1"/>
    <col min="12807" max="12807" width="19" customWidth="1"/>
    <col min="12808" max="12808" width="0.140625" customWidth="1"/>
    <col min="12809" max="12809" width="13.42578125" customWidth="1"/>
    <col min="12810" max="12810" width="18" customWidth="1"/>
    <col min="13053" max="13053" width="7" customWidth="1"/>
    <col min="13054" max="13054" width="0.5703125" customWidth="1"/>
    <col min="13061" max="13061" width="17.42578125" customWidth="1"/>
    <col min="13062" max="13062" width="25.42578125" customWidth="1"/>
    <col min="13063" max="13063" width="19" customWidth="1"/>
    <col min="13064" max="13064" width="0.140625" customWidth="1"/>
    <col min="13065" max="13065" width="13.42578125" customWidth="1"/>
    <col min="13066" max="13066" width="18" customWidth="1"/>
    <col min="13309" max="13309" width="7" customWidth="1"/>
    <col min="13310" max="13310" width="0.5703125" customWidth="1"/>
    <col min="13317" max="13317" width="17.42578125" customWidth="1"/>
    <col min="13318" max="13318" width="25.42578125" customWidth="1"/>
    <col min="13319" max="13319" width="19" customWidth="1"/>
    <col min="13320" max="13320" width="0.140625" customWidth="1"/>
    <col min="13321" max="13321" width="13.42578125" customWidth="1"/>
    <col min="13322" max="13322" width="18" customWidth="1"/>
    <col min="13565" max="13565" width="7" customWidth="1"/>
    <col min="13566" max="13566" width="0.5703125" customWidth="1"/>
    <col min="13573" max="13573" width="17.42578125" customWidth="1"/>
    <col min="13574" max="13574" width="25.42578125" customWidth="1"/>
    <col min="13575" max="13575" width="19" customWidth="1"/>
    <col min="13576" max="13576" width="0.140625" customWidth="1"/>
    <col min="13577" max="13577" width="13.42578125" customWidth="1"/>
    <col min="13578" max="13578" width="18" customWidth="1"/>
    <col min="13821" max="13821" width="7" customWidth="1"/>
    <col min="13822" max="13822" width="0.5703125" customWidth="1"/>
    <col min="13829" max="13829" width="17.42578125" customWidth="1"/>
    <col min="13830" max="13830" width="25.42578125" customWidth="1"/>
    <col min="13831" max="13831" width="19" customWidth="1"/>
    <col min="13832" max="13832" width="0.140625" customWidth="1"/>
    <col min="13833" max="13833" width="13.42578125" customWidth="1"/>
    <col min="13834" max="13834" width="18" customWidth="1"/>
    <col min="14077" max="14077" width="7" customWidth="1"/>
    <col min="14078" max="14078" width="0.5703125" customWidth="1"/>
    <col min="14085" max="14085" width="17.42578125" customWidth="1"/>
    <col min="14086" max="14086" width="25.42578125" customWidth="1"/>
    <col min="14087" max="14087" width="19" customWidth="1"/>
    <col min="14088" max="14088" width="0.140625" customWidth="1"/>
    <col min="14089" max="14089" width="13.42578125" customWidth="1"/>
    <col min="14090" max="14090" width="18" customWidth="1"/>
    <col min="14333" max="14333" width="7" customWidth="1"/>
    <col min="14334" max="14334" width="0.5703125" customWidth="1"/>
    <col min="14341" max="14341" width="17.42578125" customWidth="1"/>
    <col min="14342" max="14342" width="25.42578125" customWidth="1"/>
    <col min="14343" max="14343" width="19" customWidth="1"/>
    <col min="14344" max="14344" width="0.140625" customWidth="1"/>
    <col min="14345" max="14345" width="13.42578125" customWidth="1"/>
    <col min="14346" max="14346" width="18" customWidth="1"/>
    <col min="14589" max="14589" width="7" customWidth="1"/>
    <col min="14590" max="14590" width="0.5703125" customWidth="1"/>
    <col min="14597" max="14597" width="17.42578125" customWidth="1"/>
    <col min="14598" max="14598" width="25.42578125" customWidth="1"/>
    <col min="14599" max="14599" width="19" customWidth="1"/>
    <col min="14600" max="14600" width="0.140625" customWidth="1"/>
    <col min="14601" max="14601" width="13.42578125" customWidth="1"/>
    <col min="14602" max="14602" width="18" customWidth="1"/>
    <col min="14845" max="14845" width="7" customWidth="1"/>
    <col min="14846" max="14846" width="0.5703125" customWidth="1"/>
    <col min="14853" max="14853" width="17.42578125" customWidth="1"/>
    <col min="14854" max="14854" width="25.42578125" customWidth="1"/>
    <col min="14855" max="14855" width="19" customWidth="1"/>
    <col min="14856" max="14856" width="0.140625" customWidth="1"/>
    <col min="14857" max="14857" width="13.42578125" customWidth="1"/>
    <col min="14858" max="14858" width="18" customWidth="1"/>
    <col min="15101" max="15101" width="7" customWidth="1"/>
    <col min="15102" max="15102" width="0.5703125" customWidth="1"/>
    <col min="15109" max="15109" width="17.42578125" customWidth="1"/>
    <col min="15110" max="15110" width="25.42578125" customWidth="1"/>
    <col min="15111" max="15111" width="19" customWidth="1"/>
    <col min="15112" max="15112" width="0.140625" customWidth="1"/>
    <col min="15113" max="15113" width="13.42578125" customWidth="1"/>
    <col min="15114" max="15114" width="18" customWidth="1"/>
    <col min="15357" max="15357" width="7" customWidth="1"/>
    <col min="15358" max="15358" width="0.5703125" customWidth="1"/>
    <col min="15365" max="15365" width="17.42578125" customWidth="1"/>
    <col min="15366" max="15366" width="25.42578125" customWidth="1"/>
    <col min="15367" max="15367" width="19" customWidth="1"/>
    <col min="15368" max="15368" width="0.140625" customWidth="1"/>
    <col min="15369" max="15369" width="13.42578125" customWidth="1"/>
    <col min="15370" max="15370" width="18" customWidth="1"/>
    <col min="15613" max="15613" width="7" customWidth="1"/>
    <col min="15614" max="15614" width="0.5703125" customWidth="1"/>
    <col min="15621" max="15621" width="17.42578125" customWidth="1"/>
    <col min="15622" max="15622" width="25.42578125" customWidth="1"/>
    <col min="15623" max="15623" width="19" customWidth="1"/>
    <col min="15624" max="15624" width="0.140625" customWidth="1"/>
    <col min="15625" max="15625" width="13.42578125" customWidth="1"/>
    <col min="15626" max="15626" width="18" customWidth="1"/>
    <col min="15869" max="15869" width="7" customWidth="1"/>
    <col min="15870" max="15870" width="0.5703125" customWidth="1"/>
    <col min="15877" max="15877" width="17.42578125" customWidth="1"/>
    <col min="15878" max="15878" width="25.42578125" customWidth="1"/>
    <col min="15879" max="15879" width="19" customWidth="1"/>
    <col min="15880" max="15880" width="0.140625" customWidth="1"/>
    <col min="15881" max="15881" width="13.42578125" customWidth="1"/>
    <col min="15882" max="15882" width="18" customWidth="1"/>
    <col min="16125" max="16125" width="7" customWidth="1"/>
    <col min="16126" max="16126" width="0.5703125" customWidth="1"/>
    <col min="16133" max="16133" width="17.42578125" customWidth="1"/>
    <col min="16134" max="16134" width="25.42578125" customWidth="1"/>
    <col min="16135" max="16135" width="19" customWidth="1"/>
    <col min="16136" max="16136" width="0.140625" customWidth="1"/>
    <col min="16137" max="16137" width="13.42578125" customWidth="1"/>
    <col min="16138" max="16138" width="18" customWidth="1"/>
  </cols>
  <sheetData>
    <row r="1" spans="1:13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</row>
    <row r="2" spans="1:13" ht="15.75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4"/>
      <c r="L2" s="1"/>
    </row>
    <row r="3" spans="1:13" ht="15.75" x14ac:dyDescent="0.25">
      <c r="A3" s="1"/>
      <c r="B3" s="3"/>
      <c r="C3" s="5"/>
      <c r="D3" s="5"/>
      <c r="E3" s="5"/>
      <c r="F3" s="5"/>
      <c r="G3" s="5"/>
      <c r="H3" s="5"/>
      <c r="I3" s="5"/>
      <c r="J3" s="5"/>
      <c r="K3" s="4"/>
      <c r="L3" s="1"/>
    </row>
    <row r="4" spans="1:13" ht="15.75" x14ac:dyDescent="0.25">
      <c r="A4" s="1"/>
      <c r="B4" s="3"/>
      <c r="C4" s="5"/>
      <c r="D4" s="5"/>
      <c r="E4" s="5"/>
      <c r="F4" s="5"/>
      <c r="G4" s="5"/>
      <c r="H4" s="5"/>
      <c r="I4" s="5"/>
      <c r="J4" s="5"/>
      <c r="K4" s="4"/>
    </row>
    <row r="5" spans="1:13" ht="15.75" x14ac:dyDescent="0.25">
      <c r="A5" s="1"/>
      <c r="B5" s="1"/>
      <c r="C5" s="6"/>
      <c r="D5" s="6"/>
      <c r="E5" s="6"/>
      <c r="F5" s="6"/>
      <c r="G5" s="6"/>
      <c r="H5" s="6"/>
      <c r="I5" s="6"/>
      <c r="J5" s="6"/>
      <c r="K5" s="2"/>
    </row>
    <row r="6" spans="1:13" ht="15.75" x14ac:dyDescent="0.25">
      <c r="A6" s="1"/>
      <c r="B6" s="1"/>
      <c r="C6" s="6"/>
      <c r="D6" s="6"/>
      <c r="E6" s="6"/>
      <c r="F6" s="6"/>
      <c r="G6" s="6"/>
      <c r="H6" s="6"/>
      <c r="I6" s="6"/>
      <c r="J6" s="6"/>
      <c r="K6" s="2"/>
    </row>
    <row r="7" spans="1:13" ht="20.25" x14ac:dyDescent="0.25">
      <c r="A7" s="1"/>
      <c r="B7" s="3"/>
      <c r="C7" s="241" t="s">
        <v>0</v>
      </c>
      <c r="D7" s="241"/>
      <c r="E7" s="241"/>
      <c r="F7" s="241"/>
      <c r="G7" s="241"/>
      <c r="H7" s="241"/>
      <c r="I7" s="241"/>
      <c r="J7" s="241"/>
      <c r="K7" s="241"/>
      <c r="L7" s="241"/>
    </row>
    <row r="8" spans="1:13" ht="20.25" x14ac:dyDescent="0.25">
      <c r="A8" s="1"/>
      <c r="B8" s="3"/>
      <c r="C8" s="242" t="s">
        <v>1</v>
      </c>
      <c r="D8" s="242"/>
      <c r="E8" s="242"/>
      <c r="F8" s="242"/>
      <c r="G8" s="242"/>
      <c r="H8" s="242"/>
      <c r="I8" s="242"/>
      <c r="J8" s="242"/>
      <c r="K8" s="242"/>
      <c r="L8" s="242"/>
    </row>
    <row r="9" spans="1:13" ht="20.25" x14ac:dyDescent="0.3">
      <c r="A9" s="1"/>
      <c r="B9" s="1"/>
      <c r="C9" s="243" t="s">
        <v>2</v>
      </c>
      <c r="D9" s="243"/>
      <c r="E9" s="243"/>
      <c r="F9" s="243"/>
      <c r="G9" s="243"/>
      <c r="H9" s="243"/>
      <c r="I9" s="243"/>
      <c r="J9" s="243"/>
      <c r="K9" s="243"/>
      <c r="L9" s="243"/>
    </row>
    <row r="10" spans="1:13" ht="18.75" x14ac:dyDescent="0.3">
      <c r="A10" s="1"/>
      <c r="B10" s="1"/>
      <c r="C10" s="1"/>
      <c r="D10" s="7" t="s">
        <v>3</v>
      </c>
      <c r="E10" s="244" t="s">
        <v>4</v>
      </c>
      <c r="F10" s="244"/>
      <c r="G10" s="244"/>
      <c r="H10" s="244"/>
      <c r="I10" s="245" t="s">
        <v>5</v>
      </c>
      <c r="J10" s="245"/>
      <c r="K10" s="8">
        <v>102521344</v>
      </c>
      <c r="L10" s="9"/>
    </row>
    <row r="11" spans="1:13" ht="18.75" x14ac:dyDescent="0.3">
      <c r="A11" s="1"/>
      <c r="B11" s="1"/>
      <c r="C11" s="1"/>
      <c r="D11" s="10" t="s">
        <v>6</v>
      </c>
      <c r="E11" s="246" t="s">
        <v>7</v>
      </c>
      <c r="F11" s="246"/>
      <c r="G11" s="246"/>
      <c r="H11" s="246"/>
      <c r="I11" s="247" t="s">
        <v>8</v>
      </c>
      <c r="J11" s="247"/>
      <c r="K11" s="11" t="s">
        <v>9</v>
      </c>
      <c r="L11" s="12"/>
    </row>
    <row r="12" spans="1:13" ht="15.75" x14ac:dyDescent="0.25">
      <c r="A12" s="1"/>
      <c r="B12" s="1"/>
      <c r="C12" s="1"/>
      <c r="D12" s="13"/>
      <c r="E12" s="14"/>
      <c r="F12" s="14"/>
      <c r="G12" s="14"/>
      <c r="H12" s="14"/>
      <c r="I12" s="15"/>
      <c r="J12" s="15"/>
      <c r="K12" s="16"/>
      <c r="L12" s="12"/>
    </row>
    <row r="13" spans="1:13" ht="16.5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7" t="s">
        <v>10</v>
      </c>
      <c r="L13" s="1"/>
    </row>
    <row r="14" spans="1:13" ht="15.75" x14ac:dyDescent="0.25">
      <c r="A14" s="1"/>
      <c r="B14" s="1"/>
      <c r="C14" s="18"/>
      <c r="D14" s="19" t="s">
        <v>11</v>
      </c>
      <c r="E14" s="20"/>
      <c r="F14" s="19"/>
      <c r="G14" s="21">
        <v>45991</v>
      </c>
      <c r="H14" s="19"/>
      <c r="I14" s="248"/>
      <c r="J14" s="248"/>
      <c r="K14" s="22">
        <v>3191.7</v>
      </c>
      <c r="L14" s="23"/>
      <c r="M14" s="24">
        <f>+K14-103.49</f>
        <v>3088.21</v>
      </c>
    </row>
    <row r="15" spans="1:13" ht="15.75" x14ac:dyDescent="0.25">
      <c r="A15" s="1"/>
      <c r="B15" s="1"/>
      <c r="C15" s="25"/>
      <c r="D15" s="23"/>
      <c r="E15" s="23"/>
      <c r="F15" s="23"/>
      <c r="G15" s="23"/>
      <c r="H15" s="23"/>
      <c r="I15" s="23"/>
      <c r="J15" s="23"/>
      <c r="K15" s="26"/>
      <c r="L15" s="23"/>
    </row>
    <row r="16" spans="1:13" ht="15.75" x14ac:dyDescent="0.25">
      <c r="A16" s="1"/>
      <c r="B16" s="1"/>
      <c r="C16" s="25"/>
      <c r="D16" s="27" t="s">
        <v>12</v>
      </c>
      <c r="E16" s="28" t="s">
        <v>13</v>
      </c>
      <c r="F16" s="28"/>
      <c r="G16" s="28"/>
      <c r="H16" s="28"/>
      <c r="I16" s="29">
        <f>-I18</f>
        <v>0</v>
      </c>
      <c r="J16" s="26"/>
      <c r="K16" s="30">
        <v>0</v>
      </c>
      <c r="L16" s="31"/>
    </row>
    <row r="17" spans="1:12" ht="15.75" x14ac:dyDescent="0.25">
      <c r="A17" s="1"/>
      <c r="B17" s="1"/>
      <c r="C17" s="25"/>
      <c r="D17" s="27"/>
      <c r="E17" s="28" t="s">
        <v>14</v>
      </c>
      <c r="F17" s="28"/>
      <c r="G17" s="28"/>
      <c r="H17" s="28"/>
      <c r="I17" s="23"/>
      <c r="J17" s="23"/>
      <c r="K17" s="26"/>
      <c r="L17" s="31"/>
    </row>
    <row r="18" spans="1:12" ht="15.75" x14ac:dyDescent="0.25">
      <c r="A18" s="1"/>
      <c r="B18" s="1"/>
      <c r="C18" s="25"/>
      <c r="D18" s="28" t="s">
        <v>15</v>
      </c>
      <c r="E18" s="28" t="s">
        <v>16</v>
      </c>
      <c r="F18" s="28"/>
      <c r="G18" s="28"/>
      <c r="H18" s="23"/>
      <c r="I18" s="32"/>
      <c r="J18" s="23"/>
      <c r="K18" s="26"/>
      <c r="L18" s="24"/>
    </row>
    <row r="19" spans="1:12" ht="15.75" x14ac:dyDescent="0.25">
      <c r="A19" s="1"/>
      <c r="B19" s="1"/>
      <c r="C19" s="25"/>
      <c r="D19" s="23"/>
      <c r="E19" s="23"/>
      <c r="F19" s="23"/>
      <c r="G19" s="23"/>
      <c r="H19" s="23"/>
      <c r="I19" s="33"/>
      <c r="J19" s="33"/>
      <c r="K19" s="26"/>
      <c r="L19" s="23"/>
    </row>
    <row r="20" spans="1:12" ht="15.75" x14ac:dyDescent="0.25">
      <c r="A20" s="1"/>
      <c r="B20" s="1"/>
      <c r="C20" s="25"/>
      <c r="D20" s="28" t="s">
        <v>17</v>
      </c>
      <c r="E20" s="28"/>
      <c r="F20" s="28"/>
      <c r="G20" s="28"/>
      <c r="H20" s="28"/>
      <c r="I20" s="34"/>
      <c r="J20" s="34"/>
      <c r="K20" s="35">
        <f>+K14</f>
        <v>3191.7</v>
      </c>
      <c r="L20" s="31"/>
    </row>
    <row r="21" spans="1:12" ht="15.75" x14ac:dyDescent="0.25">
      <c r="A21" s="1"/>
      <c r="B21" s="1"/>
      <c r="C21" s="25"/>
      <c r="D21" s="28"/>
      <c r="E21" s="28"/>
      <c r="F21" s="28"/>
      <c r="G21" s="28"/>
      <c r="H21" s="28"/>
      <c r="I21" s="23"/>
      <c r="J21" s="23"/>
      <c r="K21" s="36"/>
      <c r="L21" s="23"/>
    </row>
    <row r="22" spans="1:12" ht="15.75" x14ac:dyDescent="0.25">
      <c r="A22" s="1"/>
      <c r="B22" s="1"/>
      <c r="C22" s="25"/>
      <c r="D22" s="27" t="s">
        <v>18</v>
      </c>
      <c r="E22" s="27"/>
      <c r="F22" s="27"/>
      <c r="G22" s="27"/>
      <c r="H22" s="27"/>
      <c r="I22" s="23"/>
      <c r="J22" s="23"/>
      <c r="K22" s="26"/>
      <c r="L22" s="23"/>
    </row>
    <row r="23" spans="1:12" ht="15.75" x14ac:dyDescent="0.25">
      <c r="A23" s="1"/>
      <c r="B23" s="1"/>
      <c r="C23" s="25"/>
      <c r="D23" s="249" t="s">
        <v>19</v>
      </c>
      <c r="E23" s="249"/>
      <c r="F23" s="249"/>
      <c r="G23" s="249"/>
      <c r="H23" s="23"/>
      <c r="I23" s="37"/>
      <c r="J23" s="38"/>
      <c r="K23" s="39"/>
      <c r="L23" s="23"/>
    </row>
    <row r="24" spans="1:12" ht="15.75" x14ac:dyDescent="0.25">
      <c r="A24" s="1"/>
      <c r="B24" s="1"/>
      <c r="C24" s="25"/>
      <c r="D24" s="40" t="s">
        <v>20</v>
      </c>
      <c r="E24" s="40"/>
      <c r="F24" s="40"/>
      <c r="G24" s="40"/>
      <c r="H24" s="23"/>
      <c r="I24" s="41"/>
      <c r="J24" s="38"/>
      <c r="K24" s="42"/>
      <c r="L24" s="23"/>
    </row>
    <row r="25" spans="1:12" ht="15.75" x14ac:dyDescent="0.25">
      <c r="A25" s="1"/>
      <c r="B25" s="1"/>
      <c r="C25" s="25"/>
      <c r="D25" s="23" t="s">
        <v>21</v>
      </c>
      <c r="E25" s="23"/>
      <c r="F25" s="23"/>
      <c r="G25" s="23"/>
      <c r="H25" s="23"/>
      <c r="I25" s="43">
        <f>150+175</f>
        <v>325</v>
      </c>
      <c r="J25" s="38"/>
      <c r="K25" s="44"/>
      <c r="L25" s="23"/>
    </row>
    <row r="26" spans="1:12" ht="15.75" x14ac:dyDescent="0.25">
      <c r="A26" s="1"/>
      <c r="B26" s="1"/>
      <c r="C26" s="25"/>
      <c r="D26" s="23" t="s">
        <v>22</v>
      </c>
      <c r="E26" s="23"/>
      <c r="F26" s="23"/>
      <c r="G26" s="23"/>
      <c r="H26" s="23"/>
      <c r="I26" s="45"/>
      <c r="J26" s="38"/>
      <c r="L26" s="23"/>
    </row>
    <row r="27" spans="1:12" ht="15.75" x14ac:dyDescent="0.25">
      <c r="A27" s="1"/>
      <c r="B27" s="1"/>
      <c r="C27" s="25"/>
      <c r="D27" s="23" t="s">
        <v>23</v>
      </c>
      <c r="E27" s="23"/>
      <c r="F27" s="23"/>
      <c r="G27" s="23"/>
      <c r="H27" s="23"/>
      <c r="I27" s="46">
        <f>SUM(I25:I26)</f>
        <v>325</v>
      </c>
      <c r="J27" s="38"/>
      <c r="K27" s="26"/>
      <c r="L27" s="23"/>
    </row>
    <row r="28" spans="1:12" ht="15.75" x14ac:dyDescent="0.25">
      <c r="A28" s="1"/>
      <c r="B28" s="1"/>
      <c r="C28" s="25"/>
      <c r="D28" s="28" t="s">
        <v>24</v>
      </c>
      <c r="E28" s="28"/>
      <c r="F28" s="28"/>
      <c r="G28" s="28"/>
      <c r="H28" s="28"/>
      <c r="I28" s="250"/>
      <c r="J28" s="251"/>
      <c r="K28" s="47">
        <f>+K20-I27</f>
        <v>2866.7</v>
      </c>
      <c r="L28" s="31"/>
    </row>
    <row r="29" spans="1:12" ht="15.75" x14ac:dyDescent="0.25">
      <c r="A29" s="1"/>
      <c r="B29" s="1"/>
      <c r="C29" s="25"/>
      <c r="D29" s="38"/>
      <c r="E29" s="38"/>
      <c r="F29" s="38"/>
      <c r="G29" s="38"/>
      <c r="H29" s="38"/>
      <c r="I29" s="38"/>
      <c r="J29" s="38"/>
      <c r="K29" s="48"/>
      <c r="L29" s="23"/>
    </row>
    <row r="30" spans="1:12" ht="15.75" x14ac:dyDescent="0.25">
      <c r="A30" s="1"/>
      <c r="B30" s="1"/>
      <c r="C30" s="25"/>
      <c r="D30" s="23"/>
      <c r="E30" s="23"/>
      <c r="F30" s="23"/>
      <c r="G30" s="23"/>
      <c r="H30" s="23"/>
      <c r="I30" s="23"/>
      <c r="J30" s="23"/>
      <c r="K30" s="49"/>
      <c r="L30" s="23"/>
    </row>
    <row r="31" spans="1:12" ht="15.75" x14ac:dyDescent="0.25">
      <c r="A31" s="1"/>
      <c r="B31" s="1"/>
      <c r="C31" s="25"/>
      <c r="D31" s="28" t="s">
        <v>25</v>
      </c>
      <c r="E31" s="23"/>
      <c r="F31" s="23"/>
      <c r="G31" s="23"/>
      <c r="H31" s="23"/>
      <c r="I31" s="23"/>
      <c r="J31" s="23"/>
      <c r="K31" s="50">
        <v>2866.7</v>
      </c>
      <c r="L31" s="23"/>
    </row>
    <row r="32" spans="1:12" ht="15.75" x14ac:dyDescent="0.25">
      <c r="A32" s="1"/>
      <c r="B32" s="1"/>
      <c r="C32" s="25"/>
      <c r="D32" s="27" t="s">
        <v>12</v>
      </c>
      <c r="E32" s="27"/>
      <c r="F32" s="27"/>
      <c r="G32" s="27"/>
      <c r="H32" s="27"/>
      <c r="I32" s="23"/>
      <c r="J32" s="23"/>
      <c r="K32" s="51"/>
      <c r="L32" s="23"/>
    </row>
    <row r="33" spans="1:12" ht="15.75" x14ac:dyDescent="0.25">
      <c r="A33" s="1"/>
      <c r="B33" s="1"/>
      <c r="C33" s="25"/>
      <c r="D33" s="23" t="s">
        <v>26</v>
      </c>
      <c r="E33" s="23"/>
      <c r="F33" s="23"/>
      <c r="G33" s="23"/>
      <c r="H33" s="23"/>
      <c r="I33" s="251"/>
      <c r="J33" s="251"/>
      <c r="K33" s="26"/>
      <c r="L33" s="23"/>
    </row>
    <row r="34" spans="1:12" ht="15.75" x14ac:dyDescent="0.25">
      <c r="A34" s="1"/>
      <c r="B34" s="1"/>
      <c r="C34" s="25"/>
      <c r="D34" s="28" t="s">
        <v>27</v>
      </c>
      <c r="E34" s="28"/>
      <c r="F34" s="28"/>
      <c r="G34" s="28"/>
      <c r="H34" s="28"/>
      <c r="I34" s="252"/>
      <c r="J34" s="252"/>
      <c r="K34" s="52"/>
      <c r="L34" s="23"/>
    </row>
    <row r="35" spans="1:12" ht="15.75" x14ac:dyDescent="0.25">
      <c r="A35" s="1"/>
      <c r="B35" s="1"/>
      <c r="C35" s="25"/>
      <c r="D35" s="27" t="s">
        <v>18</v>
      </c>
      <c r="E35" s="27"/>
      <c r="F35" s="27"/>
      <c r="G35" s="27"/>
      <c r="H35" s="27"/>
      <c r="I35" s="23"/>
      <c r="J35" s="23"/>
      <c r="K35" s="26"/>
      <c r="L35" s="23"/>
    </row>
    <row r="36" spans="1:12" ht="15.75" x14ac:dyDescent="0.25">
      <c r="A36" s="1"/>
      <c r="B36" s="1"/>
      <c r="C36" s="25"/>
      <c r="D36" s="27" t="s">
        <v>28</v>
      </c>
      <c r="E36" s="27"/>
      <c r="F36" s="27"/>
      <c r="G36" s="27"/>
      <c r="H36" s="27"/>
      <c r="I36" s="23"/>
      <c r="J36" s="23"/>
      <c r="K36" s="26"/>
      <c r="L36" s="23"/>
    </row>
    <row r="37" spans="1:12" ht="15.75" x14ac:dyDescent="0.25">
      <c r="A37" s="1"/>
      <c r="B37" s="1"/>
      <c r="C37" s="25"/>
      <c r="D37" s="23" t="s">
        <v>29</v>
      </c>
      <c r="E37" s="23"/>
      <c r="F37" s="23"/>
      <c r="G37" s="23"/>
      <c r="H37" s="23"/>
      <c r="I37" s="53"/>
      <c r="J37" s="54"/>
      <c r="K37" s="26"/>
      <c r="L37" s="23"/>
    </row>
    <row r="38" spans="1:12" ht="15.75" x14ac:dyDescent="0.25">
      <c r="A38" s="1"/>
      <c r="B38" s="1"/>
      <c r="C38" s="25"/>
      <c r="D38" s="23"/>
      <c r="E38" s="23"/>
      <c r="F38" s="23"/>
      <c r="G38" s="23"/>
      <c r="H38" s="23"/>
      <c r="I38" s="55"/>
      <c r="J38" s="55"/>
      <c r="K38" s="26"/>
      <c r="L38" s="23"/>
    </row>
    <row r="39" spans="1:12" ht="16.5" thickBot="1" x14ac:dyDescent="0.3">
      <c r="A39" s="1"/>
      <c r="B39" s="1"/>
      <c r="C39" s="56"/>
      <c r="D39" s="57" t="s">
        <v>30</v>
      </c>
      <c r="E39" s="57"/>
      <c r="F39" s="57"/>
      <c r="G39" s="57"/>
      <c r="H39" s="57"/>
      <c r="I39" s="58"/>
      <c r="J39" s="58"/>
      <c r="K39" s="59">
        <f>+K31</f>
        <v>2866.7</v>
      </c>
      <c r="L39" s="31"/>
    </row>
    <row r="40" spans="1:12" ht="15.75" x14ac:dyDescent="0.25">
      <c r="A40" s="1"/>
      <c r="B40" s="1"/>
      <c r="C40" s="1"/>
      <c r="D40" s="28"/>
      <c r="E40" s="28"/>
      <c r="F40" s="28"/>
      <c r="G40" s="28"/>
      <c r="H40" s="28"/>
      <c r="I40" s="23"/>
      <c r="J40" s="23"/>
      <c r="K40" s="60"/>
      <c r="L40" s="23"/>
    </row>
    <row r="41" spans="1:12" ht="15.75" x14ac:dyDescent="0.25">
      <c r="A41" s="1"/>
      <c r="B41" s="1"/>
      <c r="C41" s="1"/>
      <c r="D41" s="61"/>
      <c r="E41" s="61"/>
      <c r="F41" s="61"/>
      <c r="G41" s="61"/>
      <c r="H41" s="61"/>
      <c r="I41" s="1"/>
      <c r="J41" s="1"/>
      <c r="K41" s="62"/>
      <c r="L41" s="63"/>
    </row>
    <row r="42" spans="1:12" ht="15.75" x14ac:dyDescent="0.25">
      <c r="A42" s="1"/>
      <c r="B42" s="1"/>
      <c r="C42" s="1"/>
      <c r="D42" s="61"/>
      <c r="E42" s="61"/>
      <c r="F42" s="61"/>
      <c r="G42" s="61"/>
      <c r="H42" s="61"/>
      <c r="I42" s="1"/>
      <c r="J42" s="1"/>
      <c r="K42" s="64"/>
      <c r="L42" s="63"/>
    </row>
    <row r="43" spans="1:12" ht="15.75" x14ac:dyDescent="0.25">
      <c r="A43" s="64"/>
      <c r="B43" s="64"/>
      <c r="C43" s="1"/>
      <c r="D43" s="61"/>
      <c r="E43" s="61"/>
      <c r="F43" s="61"/>
      <c r="G43" s="61"/>
      <c r="H43" s="61"/>
      <c r="I43" s="1"/>
      <c r="J43" s="1"/>
      <c r="K43" s="64"/>
      <c r="L43" s="63"/>
    </row>
    <row r="44" spans="1:12" x14ac:dyDescent="0.25">
      <c r="A44" s="64"/>
      <c r="B44" s="64"/>
      <c r="C44" s="64"/>
      <c r="D44" s="239" t="s">
        <v>31</v>
      </c>
      <c r="E44" s="239"/>
      <c r="F44" s="65"/>
      <c r="G44" s="65"/>
      <c r="H44" s="65"/>
      <c r="I44" s="65"/>
      <c r="J44" s="240" t="s">
        <v>32</v>
      </c>
      <c r="K44" s="240"/>
      <c r="L44" s="66"/>
    </row>
    <row r="45" spans="1:12" x14ac:dyDescent="0.25">
      <c r="A45" s="12"/>
      <c r="B45" s="12"/>
      <c r="C45" s="12"/>
      <c r="D45" s="253" t="str">
        <f>'[1]Datos Generales'!C16</f>
        <v>Preparado por</v>
      </c>
      <c r="E45" s="253"/>
      <c r="F45" s="9"/>
      <c r="G45" s="9"/>
      <c r="H45" s="9"/>
      <c r="I45" s="9"/>
      <c r="J45" s="253" t="str">
        <f>'[1]Datos Generales'!D16</f>
        <v>Revisado por</v>
      </c>
      <c r="K45" s="253"/>
      <c r="L45" s="67"/>
    </row>
    <row r="46" spans="1:12" x14ac:dyDescent="0.25">
      <c r="A46" s="12"/>
      <c r="B46" s="12"/>
      <c r="C46" s="12"/>
      <c r="D46" s="68" t="s">
        <v>33</v>
      </c>
      <c r="E46" s="68"/>
      <c r="F46" s="9"/>
      <c r="G46" s="9"/>
      <c r="H46" s="9"/>
      <c r="I46" s="9"/>
      <c r="J46" s="68" t="s">
        <v>34</v>
      </c>
      <c r="K46" s="66"/>
      <c r="L46" s="66"/>
    </row>
    <row r="47" spans="1:12" x14ac:dyDescent="0.25">
      <c r="A47" s="12"/>
      <c r="B47" s="12"/>
      <c r="C47" s="12"/>
      <c r="D47" s="253" t="str">
        <f>'[1]Datos Generales'!C17</f>
        <v>Puesto que ocupa</v>
      </c>
      <c r="E47" s="253"/>
      <c r="F47" s="9"/>
      <c r="G47" s="9"/>
      <c r="H47" s="9"/>
      <c r="I47" s="9"/>
      <c r="J47" s="253" t="str">
        <f>'[1]Datos Generales'!D17</f>
        <v>Puesto que ocupa</v>
      </c>
      <c r="K47" s="253"/>
      <c r="L47" s="67"/>
    </row>
    <row r="48" spans="1:12" ht="15.75" x14ac:dyDescent="0.25">
      <c r="A48" s="1"/>
      <c r="B48" s="1"/>
      <c r="C48" s="1"/>
      <c r="D48" s="223">
        <v>46362</v>
      </c>
      <c r="E48" s="223"/>
      <c r="F48" s="61"/>
      <c r="G48" s="61"/>
      <c r="H48" s="61"/>
      <c r="I48" s="61"/>
      <c r="J48" s="224">
        <v>46028</v>
      </c>
      <c r="K48" s="224"/>
      <c r="L48" s="224"/>
    </row>
    <row r="49" spans="1:12" ht="15.75" x14ac:dyDescent="0.25">
      <c r="A49" s="1"/>
      <c r="B49" s="1"/>
      <c r="C49" s="1"/>
      <c r="D49" s="253" t="s">
        <v>35</v>
      </c>
      <c r="E49" s="253"/>
      <c r="F49" s="61"/>
      <c r="G49" s="61"/>
      <c r="H49" s="61"/>
      <c r="I49" s="61"/>
      <c r="J49" s="254" t="s">
        <v>36</v>
      </c>
      <c r="K49" s="254"/>
      <c r="L49" s="254"/>
    </row>
  </sheetData>
  <protectedRanges>
    <protectedRange sqref="L44 D44" name="Rango1_2_1_1"/>
  </protectedRanges>
  <mergeCells count="22">
    <mergeCell ref="D49:E49"/>
    <mergeCell ref="J49:L49"/>
    <mergeCell ref="D45:E45"/>
    <mergeCell ref="J45:K45"/>
    <mergeCell ref="D47:E47"/>
    <mergeCell ref="J47:K47"/>
    <mergeCell ref="D48:E48"/>
    <mergeCell ref="J48:L48"/>
    <mergeCell ref="D44:E44"/>
    <mergeCell ref="J44:K44"/>
    <mergeCell ref="C7:L7"/>
    <mergeCell ref="C8:L8"/>
    <mergeCell ref="C9:L9"/>
    <mergeCell ref="E10:H10"/>
    <mergeCell ref="I10:J10"/>
    <mergeCell ref="E11:H11"/>
    <mergeCell ref="I11:J11"/>
    <mergeCell ref="I14:J14"/>
    <mergeCell ref="D23:G23"/>
    <mergeCell ref="I28:J28"/>
    <mergeCell ref="I33:J33"/>
    <mergeCell ref="I34:J34"/>
  </mergeCells>
  <pageMargins left="0.70866141732283472" right="0.70866141732283472" top="0.74803149606299213" bottom="0.74803149606299213" header="0.31496062992125984" footer="0.31496062992125984"/>
  <pageSetup scale="6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2CCA-CF56-4F1B-A348-A0BFAE3B9716}">
  <sheetPr>
    <pageSetUpPr fitToPage="1"/>
  </sheetPr>
  <dimension ref="A1:L49"/>
  <sheetViews>
    <sheetView topLeftCell="A26" workbookViewId="0">
      <selection activeCell="N40" sqref="N40"/>
    </sheetView>
  </sheetViews>
  <sheetFormatPr baseColWidth="10" defaultColWidth="11.42578125" defaultRowHeight="15" x14ac:dyDescent="0.25"/>
  <cols>
    <col min="1" max="1" width="7" customWidth="1"/>
    <col min="2" max="2" width="0.140625" customWidth="1"/>
    <col min="7" max="7" width="11.7109375" customWidth="1"/>
    <col min="9" max="9" width="17.42578125" customWidth="1"/>
    <col min="10" max="10" width="25.42578125" customWidth="1"/>
    <col min="11" max="11" width="19" customWidth="1"/>
    <col min="12" max="12" width="0.140625" customWidth="1"/>
    <col min="253" max="253" width="7" customWidth="1"/>
    <col min="254" max="254" width="0.5703125" customWidth="1"/>
    <col min="261" max="261" width="17.42578125" customWidth="1"/>
    <col min="262" max="262" width="25.42578125" customWidth="1"/>
    <col min="263" max="263" width="19" customWidth="1"/>
    <col min="264" max="264" width="0.140625" customWidth="1"/>
    <col min="265" max="265" width="13.42578125" customWidth="1"/>
    <col min="266" max="266" width="18" customWidth="1"/>
    <col min="509" max="509" width="7" customWidth="1"/>
    <col min="510" max="510" width="0.5703125" customWidth="1"/>
    <col min="517" max="517" width="17.42578125" customWidth="1"/>
    <col min="518" max="518" width="25.42578125" customWidth="1"/>
    <col min="519" max="519" width="19" customWidth="1"/>
    <col min="520" max="520" width="0.140625" customWidth="1"/>
    <col min="521" max="521" width="13.42578125" customWidth="1"/>
    <col min="522" max="522" width="18" customWidth="1"/>
    <col min="765" max="765" width="7" customWidth="1"/>
    <col min="766" max="766" width="0.5703125" customWidth="1"/>
    <col min="773" max="773" width="17.42578125" customWidth="1"/>
    <col min="774" max="774" width="25.42578125" customWidth="1"/>
    <col min="775" max="775" width="19" customWidth="1"/>
    <col min="776" max="776" width="0.140625" customWidth="1"/>
    <col min="777" max="777" width="13.42578125" customWidth="1"/>
    <col min="778" max="778" width="18" customWidth="1"/>
    <col min="1021" max="1021" width="7" customWidth="1"/>
    <col min="1022" max="1022" width="0.5703125" customWidth="1"/>
    <col min="1029" max="1029" width="17.42578125" customWidth="1"/>
    <col min="1030" max="1030" width="25.42578125" customWidth="1"/>
    <col min="1031" max="1031" width="19" customWidth="1"/>
    <col min="1032" max="1032" width="0.140625" customWidth="1"/>
    <col min="1033" max="1033" width="13.42578125" customWidth="1"/>
    <col min="1034" max="1034" width="18" customWidth="1"/>
    <col min="1277" max="1277" width="7" customWidth="1"/>
    <col min="1278" max="1278" width="0.5703125" customWidth="1"/>
    <col min="1285" max="1285" width="17.42578125" customWidth="1"/>
    <col min="1286" max="1286" width="25.42578125" customWidth="1"/>
    <col min="1287" max="1287" width="19" customWidth="1"/>
    <col min="1288" max="1288" width="0.140625" customWidth="1"/>
    <col min="1289" max="1289" width="13.42578125" customWidth="1"/>
    <col min="1290" max="1290" width="18" customWidth="1"/>
    <col min="1533" max="1533" width="7" customWidth="1"/>
    <col min="1534" max="1534" width="0.5703125" customWidth="1"/>
    <col min="1541" max="1541" width="17.42578125" customWidth="1"/>
    <col min="1542" max="1542" width="25.42578125" customWidth="1"/>
    <col min="1543" max="1543" width="19" customWidth="1"/>
    <col min="1544" max="1544" width="0.140625" customWidth="1"/>
    <col min="1545" max="1545" width="13.42578125" customWidth="1"/>
    <col min="1546" max="1546" width="18" customWidth="1"/>
    <col min="1789" max="1789" width="7" customWidth="1"/>
    <col min="1790" max="1790" width="0.5703125" customWidth="1"/>
    <col min="1797" max="1797" width="17.42578125" customWidth="1"/>
    <col min="1798" max="1798" width="25.42578125" customWidth="1"/>
    <col min="1799" max="1799" width="19" customWidth="1"/>
    <col min="1800" max="1800" width="0.140625" customWidth="1"/>
    <col min="1801" max="1801" width="13.42578125" customWidth="1"/>
    <col min="1802" max="1802" width="18" customWidth="1"/>
    <col min="2045" max="2045" width="7" customWidth="1"/>
    <col min="2046" max="2046" width="0.5703125" customWidth="1"/>
    <col min="2053" max="2053" width="17.42578125" customWidth="1"/>
    <col min="2054" max="2054" width="25.42578125" customWidth="1"/>
    <col min="2055" max="2055" width="19" customWidth="1"/>
    <col min="2056" max="2056" width="0.140625" customWidth="1"/>
    <col min="2057" max="2057" width="13.42578125" customWidth="1"/>
    <col min="2058" max="2058" width="18" customWidth="1"/>
    <col min="2301" max="2301" width="7" customWidth="1"/>
    <col min="2302" max="2302" width="0.5703125" customWidth="1"/>
    <col min="2309" max="2309" width="17.42578125" customWidth="1"/>
    <col min="2310" max="2310" width="25.42578125" customWidth="1"/>
    <col min="2311" max="2311" width="19" customWidth="1"/>
    <col min="2312" max="2312" width="0.140625" customWidth="1"/>
    <col min="2313" max="2313" width="13.42578125" customWidth="1"/>
    <col min="2314" max="2314" width="18" customWidth="1"/>
    <col min="2557" max="2557" width="7" customWidth="1"/>
    <col min="2558" max="2558" width="0.5703125" customWidth="1"/>
    <col min="2565" max="2565" width="17.42578125" customWidth="1"/>
    <col min="2566" max="2566" width="25.42578125" customWidth="1"/>
    <col min="2567" max="2567" width="19" customWidth="1"/>
    <col min="2568" max="2568" width="0.140625" customWidth="1"/>
    <col min="2569" max="2569" width="13.42578125" customWidth="1"/>
    <col min="2570" max="2570" width="18" customWidth="1"/>
    <col min="2813" max="2813" width="7" customWidth="1"/>
    <col min="2814" max="2814" width="0.5703125" customWidth="1"/>
    <col min="2821" max="2821" width="17.42578125" customWidth="1"/>
    <col min="2822" max="2822" width="25.42578125" customWidth="1"/>
    <col min="2823" max="2823" width="19" customWidth="1"/>
    <col min="2824" max="2824" width="0.140625" customWidth="1"/>
    <col min="2825" max="2825" width="13.42578125" customWidth="1"/>
    <col min="2826" max="2826" width="18" customWidth="1"/>
    <col min="3069" max="3069" width="7" customWidth="1"/>
    <col min="3070" max="3070" width="0.5703125" customWidth="1"/>
    <col min="3077" max="3077" width="17.42578125" customWidth="1"/>
    <col min="3078" max="3078" width="25.42578125" customWidth="1"/>
    <col min="3079" max="3079" width="19" customWidth="1"/>
    <col min="3080" max="3080" width="0.140625" customWidth="1"/>
    <col min="3081" max="3081" width="13.42578125" customWidth="1"/>
    <col min="3082" max="3082" width="18" customWidth="1"/>
    <col min="3325" max="3325" width="7" customWidth="1"/>
    <col min="3326" max="3326" width="0.5703125" customWidth="1"/>
    <col min="3333" max="3333" width="17.42578125" customWidth="1"/>
    <col min="3334" max="3334" width="25.42578125" customWidth="1"/>
    <col min="3335" max="3335" width="19" customWidth="1"/>
    <col min="3336" max="3336" width="0.140625" customWidth="1"/>
    <col min="3337" max="3337" width="13.42578125" customWidth="1"/>
    <col min="3338" max="3338" width="18" customWidth="1"/>
    <col min="3581" max="3581" width="7" customWidth="1"/>
    <col min="3582" max="3582" width="0.5703125" customWidth="1"/>
    <col min="3589" max="3589" width="17.42578125" customWidth="1"/>
    <col min="3590" max="3590" width="25.42578125" customWidth="1"/>
    <col min="3591" max="3591" width="19" customWidth="1"/>
    <col min="3592" max="3592" width="0.140625" customWidth="1"/>
    <col min="3593" max="3593" width="13.42578125" customWidth="1"/>
    <col min="3594" max="3594" width="18" customWidth="1"/>
    <col min="3837" max="3837" width="7" customWidth="1"/>
    <col min="3838" max="3838" width="0.5703125" customWidth="1"/>
    <col min="3845" max="3845" width="17.42578125" customWidth="1"/>
    <col min="3846" max="3846" width="25.42578125" customWidth="1"/>
    <col min="3847" max="3847" width="19" customWidth="1"/>
    <col min="3848" max="3848" width="0.140625" customWidth="1"/>
    <col min="3849" max="3849" width="13.42578125" customWidth="1"/>
    <col min="3850" max="3850" width="18" customWidth="1"/>
    <col min="4093" max="4093" width="7" customWidth="1"/>
    <col min="4094" max="4094" width="0.5703125" customWidth="1"/>
    <col min="4101" max="4101" width="17.42578125" customWidth="1"/>
    <col min="4102" max="4102" width="25.42578125" customWidth="1"/>
    <col min="4103" max="4103" width="19" customWidth="1"/>
    <col min="4104" max="4104" width="0.140625" customWidth="1"/>
    <col min="4105" max="4105" width="13.42578125" customWidth="1"/>
    <col min="4106" max="4106" width="18" customWidth="1"/>
    <col min="4349" max="4349" width="7" customWidth="1"/>
    <col min="4350" max="4350" width="0.5703125" customWidth="1"/>
    <col min="4357" max="4357" width="17.42578125" customWidth="1"/>
    <col min="4358" max="4358" width="25.42578125" customWidth="1"/>
    <col min="4359" max="4359" width="19" customWidth="1"/>
    <col min="4360" max="4360" width="0.140625" customWidth="1"/>
    <col min="4361" max="4361" width="13.42578125" customWidth="1"/>
    <col min="4362" max="4362" width="18" customWidth="1"/>
    <col min="4605" max="4605" width="7" customWidth="1"/>
    <col min="4606" max="4606" width="0.5703125" customWidth="1"/>
    <col min="4613" max="4613" width="17.42578125" customWidth="1"/>
    <col min="4614" max="4614" width="25.42578125" customWidth="1"/>
    <col min="4615" max="4615" width="19" customWidth="1"/>
    <col min="4616" max="4616" width="0.140625" customWidth="1"/>
    <col min="4617" max="4617" width="13.42578125" customWidth="1"/>
    <col min="4618" max="4618" width="18" customWidth="1"/>
    <col min="4861" max="4861" width="7" customWidth="1"/>
    <col min="4862" max="4862" width="0.5703125" customWidth="1"/>
    <col min="4869" max="4869" width="17.42578125" customWidth="1"/>
    <col min="4870" max="4870" width="25.42578125" customWidth="1"/>
    <col min="4871" max="4871" width="19" customWidth="1"/>
    <col min="4872" max="4872" width="0.140625" customWidth="1"/>
    <col min="4873" max="4873" width="13.42578125" customWidth="1"/>
    <col min="4874" max="4874" width="18" customWidth="1"/>
    <col min="5117" max="5117" width="7" customWidth="1"/>
    <col min="5118" max="5118" width="0.5703125" customWidth="1"/>
    <col min="5125" max="5125" width="17.42578125" customWidth="1"/>
    <col min="5126" max="5126" width="25.42578125" customWidth="1"/>
    <col min="5127" max="5127" width="19" customWidth="1"/>
    <col min="5128" max="5128" width="0.140625" customWidth="1"/>
    <col min="5129" max="5129" width="13.42578125" customWidth="1"/>
    <col min="5130" max="5130" width="18" customWidth="1"/>
    <col min="5373" max="5373" width="7" customWidth="1"/>
    <col min="5374" max="5374" width="0.5703125" customWidth="1"/>
    <col min="5381" max="5381" width="17.42578125" customWidth="1"/>
    <col min="5382" max="5382" width="25.42578125" customWidth="1"/>
    <col min="5383" max="5383" width="19" customWidth="1"/>
    <col min="5384" max="5384" width="0.140625" customWidth="1"/>
    <col min="5385" max="5385" width="13.42578125" customWidth="1"/>
    <col min="5386" max="5386" width="18" customWidth="1"/>
    <col min="5629" max="5629" width="7" customWidth="1"/>
    <col min="5630" max="5630" width="0.5703125" customWidth="1"/>
    <col min="5637" max="5637" width="17.42578125" customWidth="1"/>
    <col min="5638" max="5638" width="25.42578125" customWidth="1"/>
    <col min="5639" max="5639" width="19" customWidth="1"/>
    <col min="5640" max="5640" width="0.140625" customWidth="1"/>
    <col min="5641" max="5641" width="13.42578125" customWidth="1"/>
    <col min="5642" max="5642" width="18" customWidth="1"/>
    <col min="5885" max="5885" width="7" customWidth="1"/>
    <col min="5886" max="5886" width="0.5703125" customWidth="1"/>
    <col min="5893" max="5893" width="17.42578125" customWidth="1"/>
    <col min="5894" max="5894" width="25.42578125" customWidth="1"/>
    <col min="5895" max="5895" width="19" customWidth="1"/>
    <col min="5896" max="5896" width="0.140625" customWidth="1"/>
    <col min="5897" max="5897" width="13.42578125" customWidth="1"/>
    <col min="5898" max="5898" width="18" customWidth="1"/>
    <col min="6141" max="6141" width="7" customWidth="1"/>
    <col min="6142" max="6142" width="0.5703125" customWidth="1"/>
    <col min="6149" max="6149" width="17.42578125" customWidth="1"/>
    <col min="6150" max="6150" width="25.42578125" customWidth="1"/>
    <col min="6151" max="6151" width="19" customWidth="1"/>
    <col min="6152" max="6152" width="0.140625" customWidth="1"/>
    <col min="6153" max="6153" width="13.42578125" customWidth="1"/>
    <col min="6154" max="6154" width="18" customWidth="1"/>
    <col min="6397" max="6397" width="7" customWidth="1"/>
    <col min="6398" max="6398" width="0.5703125" customWidth="1"/>
    <col min="6405" max="6405" width="17.42578125" customWidth="1"/>
    <col min="6406" max="6406" width="25.42578125" customWidth="1"/>
    <col min="6407" max="6407" width="19" customWidth="1"/>
    <col min="6408" max="6408" width="0.140625" customWidth="1"/>
    <col min="6409" max="6409" width="13.42578125" customWidth="1"/>
    <col min="6410" max="6410" width="18" customWidth="1"/>
    <col min="6653" max="6653" width="7" customWidth="1"/>
    <col min="6654" max="6654" width="0.5703125" customWidth="1"/>
    <col min="6661" max="6661" width="17.42578125" customWidth="1"/>
    <col min="6662" max="6662" width="25.42578125" customWidth="1"/>
    <col min="6663" max="6663" width="19" customWidth="1"/>
    <col min="6664" max="6664" width="0.140625" customWidth="1"/>
    <col min="6665" max="6665" width="13.42578125" customWidth="1"/>
    <col min="6666" max="6666" width="18" customWidth="1"/>
    <col min="6909" max="6909" width="7" customWidth="1"/>
    <col min="6910" max="6910" width="0.5703125" customWidth="1"/>
    <col min="6917" max="6917" width="17.42578125" customWidth="1"/>
    <col min="6918" max="6918" width="25.42578125" customWidth="1"/>
    <col min="6919" max="6919" width="19" customWidth="1"/>
    <col min="6920" max="6920" width="0.140625" customWidth="1"/>
    <col min="6921" max="6921" width="13.42578125" customWidth="1"/>
    <col min="6922" max="6922" width="18" customWidth="1"/>
    <col min="7165" max="7165" width="7" customWidth="1"/>
    <col min="7166" max="7166" width="0.5703125" customWidth="1"/>
    <col min="7173" max="7173" width="17.42578125" customWidth="1"/>
    <col min="7174" max="7174" width="25.42578125" customWidth="1"/>
    <col min="7175" max="7175" width="19" customWidth="1"/>
    <col min="7176" max="7176" width="0.140625" customWidth="1"/>
    <col min="7177" max="7177" width="13.42578125" customWidth="1"/>
    <col min="7178" max="7178" width="18" customWidth="1"/>
    <col min="7421" max="7421" width="7" customWidth="1"/>
    <col min="7422" max="7422" width="0.5703125" customWidth="1"/>
    <col min="7429" max="7429" width="17.42578125" customWidth="1"/>
    <col min="7430" max="7430" width="25.42578125" customWidth="1"/>
    <col min="7431" max="7431" width="19" customWidth="1"/>
    <col min="7432" max="7432" width="0.140625" customWidth="1"/>
    <col min="7433" max="7433" width="13.42578125" customWidth="1"/>
    <col min="7434" max="7434" width="18" customWidth="1"/>
    <col min="7677" max="7677" width="7" customWidth="1"/>
    <col min="7678" max="7678" width="0.5703125" customWidth="1"/>
    <col min="7685" max="7685" width="17.42578125" customWidth="1"/>
    <col min="7686" max="7686" width="25.42578125" customWidth="1"/>
    <col min="7687" max="7687" width="19" customWidth="1"/>
    <col min="7688" max="7688" width="0.140625" customWidth="1"/>
    <col min="7689" max="7689" width="13.42578125" customWidth="1"/>
    <col min="7690" max="7690" width="18" customWidth="1"/>
    <col min="7933" max="7933" width="7" customWidth="1"/>
    <col min="7934" max="7934" width="0.5703125" customWidth="1"/>
    <col min="7941" max="7941" width="17.42578125" customWidth="1"/>
    <col min="7942" max="7942" width="25.42578125" customWidth="1"/>
    <col min="7943" max="7943" width="19" customWidth="1"/>
    <col min="7944" max="7944" width="0.140625" customWidth="1"/>
    <col min="7945" max="7945" width="13.42578125" customWidth="1"/>
    <col min="7946" max="7946" width="18" customWidth="1"/>
    <col min="8189" max="8189" width="7" customWidth="1"/>
    <col min="8190" max="8190" width="0.5703125" customWidth="1"/>
    <col min="8197" max="8197" width="17.42578125" customWidth="1"/>
    <col min="8198" max="8198" width="25.42578125" customWidth="1"/>
    <col min="8199" max="8199" width="19" customWidth="1"/>
    <col min="8200" max="8200" width="0.140625" customWidth="1"/>
    <col min="8201" max="8201" width="13.42578125" customWidth="1"/>
    <col min="8202" max="8202" width="18" customWidth="1"/>
    <col min="8445" max="8445" width="7" customWidth="1"/>
    <col min="8446" max="8446" width="0.5703125" customWidth="1"/>
    <col min="8453" max="8453" width="17.42578125" customWidth="1"/>
    <col min="8454" max="8454" width="25.42578125" customWidth="1"/>
    <col min="8455" max="8455" width="19" customWidth="1"/>
    <col min="8456" max="8456" width="0.140625" customWidth="1"/>
    <col min="8457" max="8457" width="13.42578125" customWidth="1"/>
    <col min="8458" max="8458" width="18" customWidth="1"/>
    <col min="8701" max="8701" width="7" customWidth="1"/>
    <col min="8702" max="8702" width="0.5703125" customWidth="1"/>
    <col min="8709" max="8709" width="17.42578125" customWidth="1"/>
    <col min="8710" max="8710" width="25.42578125" customWidth="1"/>
    <col min="8711" max="8711" width="19" customWidth="1"/>
    <col min="8712" max="8712" width="0.140625" customWidth="1"/>
    <col min="8713" max="8713" width="13.42578125" customWidth="1"/>
    <col min="8714" max="8714" width="18" customWidth="1"/>
    <col min="8957" max="8957" width="7" customWidth="1"/>
    <col min="8958" max="8958" width="0.5703125" customWidth="1"/>
    <col min="8965" max="8965" width="17.42578125" customWidth="1"/>
    <col min="8966" max="8966" width="25.42578125" customWidth="1"/>
    <col min="8967" max="8967" width="19" customWidth="1"/>
    <col min="8968" max="8968" width="0.140625" customWidth="1"/>
    <col min="8969" max="8969" width="13.42578125" customWidth="1"/>
    <col min="8970" max="8970" width="18" customWidth="1"/>
    <col min="9213" max="9213" width="7" customWidth="1"/>
    <col min="9214" max="9214" width="0.5703125" customWidth="1"/>
    <col min="9221" max="9221" width="17.42578125" customWidth="1"/>
    <col min="9222" max="9222" width="25.42578125" customWidth="1"/>
    <col min="9223" max="9223" width="19" customWidth="1"/>
    <col min="9224" max="9224" width="0.140625" customWidth="1"/>
    <col min="9225" max="9225" width="13.42578125" customWidth="1"/>
    <col min="9226" max="9226" width="18" customWidth="1"/>
    <col min="9469" max="9469" width="7" customWidth="1"/>
    <col min="9470" max="9470" width="0.5703125" customWidth="1"/>
    <col min="9477" max="9477" width="17.42578125" customWidth="1"/>
    <col min="9478" max="9478" width="25.42578125" customWidth="1"/>
    <col min="9479" max="9479" width="19" customWidth="1"/>
    <col min="9480" max="9480" width="0.140625" customWidth="1"/>
    <col min="9481" max="9481" width="13.42578125" customWidth="1"/>
    <col min="9482" max="9482" width="18" customWidth="1"/>
    <col min="9725" max="9725" width="7" customWidth="1"/>
    <col min="9726" max="9726" width="0.5703125" customWidth="1"/>
    <col min="9733" max="9733" width="17.42578125" customWidth="1"/>
    <col min="9734" max="9734" width="25.42578125" customWidth="1"/>
    <col min="9735" max="9735" width="19" customWidth="1"/>
    <col min="9736" max="9736" width="0.140625" customWidth="1"/>
    <col min="9737" max="9737" width="13.42578125" customWidth="1"/>
    <col min="9738" max="9738" width="18" customWidth="1"/>
    <col min="9981" max="9981" width="7" customWidth="1"/>
    <col min="9982" max="9982" width="0.5703125" customWidth="1"/>
    <col min="9989" max="9989" width="17.42578125" customWidth="1"/>
    <col min="9990" max="9990" width="25.42578125" customWidth="1"/>
    <col min="9991" max="9991" width="19" customWidth="1"/>
    <col min="9992" max="9992" width="0.140625" customWidth="1"/>
    <col min="9993" max="9993" width="13.42578125" customWidth="1"/>
    <col min="9994" max="9994" width="18" customWidth="1"/>
    <col min="10237" max="10237" width="7" customWidth="1"/>
    <col min="10238" max="10238" width="0.5703125" customWidth="1"/>
    <col min="10245" max="10245" width="17.42578125" customWidth="1"/>
    <col min="10246" max="10246" width="25.42578125" customWidth="1"/>
    <col min="10247" max="10247" width="19" customWidth="1"/>
    <col min="10248" max="10248" width="0.140625" customWidth="1"/>
    <col min="10249" max="10249" width="13.42578125" customWidth="1"/>
    <col min="10250" max="10250" width="18" customWidth="1"/>
    <col min="10493" max="10493" width="7" customWidth="1"/>
    <col min="10494" max="10494" width="0.5703125" customWidth="1"/>
    <col min="10501" max="10501" width="17.42578125" customWidth="1"/>
    <col min="10502" max="10502" width="25.42578125" customWidth="1"/>
    <col min="10503" max="10503" width="19" customWidth="1"/>
    <col min="10504" max="10504" width="0.140625" customWidth="1"/>
    <col min="10505" max="10505" width="13.42578125" customWidth="1"/>
    <col min="10506" max="10506" width="18" customWidth="1"/>
    <col min="10749" max="10749" width="7" customWidth="1"/>
    <col min="10750" max="10750" width="0.5703125" customWidth="1"/>
    <col min="10757" max="10757" width="17.42578125" customWidth="1"/>
    <col min="10758" max="10758" width="25.42578125" customWidth="1"/>
    <col min="10759" max="10759" width="19" customWidth="1"/>
    <col min="10760" max="10760" width="0.140625" customWidth="1"/>
    <col min="10761" max="10761" width="13.42578125" customWidth="1"/>
    <col min="10762" max="10762" width="18" customWidth="1"/>
    <col min="11005" max="11005" width="7" customWidth="1"/>
    <col min="11006" max="11006" width="0.5703125" customWidth="1"/>
    <col min="11013" max="11013" width="17.42578125" customWidth="1"/>
    <col min="11014" max="11014" width="25.42578125" customWidth="1"/>
    <col min="11015" max="11015" width="19" customWidth="1"/>
    <col min="11016" max="11016" width="0.140625" customWidth="1"/>
    <col min="11017" max="11017" width="13.42578125" customWidth="1"/>
    <col min="11018" max="11018" width="18" customWidth="1"/>
    <col min="11261" max="11261" width="7" customWidth="1"/>
    <col min="11262" max="11262" width="0.5703125" customWidth="1"/>
    <col min="11269" max="11269" width="17.42578125" customWidth="1"/>
    <col min="11270" max="11270" width="25.42578125" customWidth="1"/>
    <col min="11271" max="11271" width="19" customWidth="1"/>
    <col min="11272" max="11272" width="0.140625" customWidth="1"/>
    <col min="11273" max="11273" width="13.42578125" customWidth="1"/>
    <col min="11274" max="11274" width="18" customWidth="1"/>
    <col min="11517" max="11517" width="7" customWidth="1"/>
    <col min="11518" max="11518" width="0.5703125" customWidth="1"/>
    <col min="11525" max="11525" width="17.42578125" customWidth="1"/>
    <col min="11526" max="11526" width="25.42578125" customWidth="1"/>
    <col min="11527" max="11527" width="19" customWidth="1"/>
    <col min="11528" max="11528" width="0.140625" customWidth="1"/>
    <col min="11529" max="11529" width="13.42578125" customWidth="1"/>
    <col min="11530" max="11530" width="18" customWidth="1"/>
    <col min="11773" max="11773" width="7" customWidth="1"/>
    <col min="11774" max="11774" width="0.5703125" customWidth="1"/>
    <col min="11781" max="11781" width="17.42578125" customWidth="1"/>
    <col min="11782" max="11782" width="25.42578125" customWidth="1"/>
    <col min="11783" max="11783" width="19" customWidth="1"/>
    <col min="11784" max="11784" width="0.140625" customWidth="1"/>
    <col min="11785" max="11785" width="13.42578125" customWidth="1"/>
    <col min="11786" max="11786" width="18" customWidth="1"/>
    <col min="12029" max="12029" width="7" customWidth="1"/>
    <col min="12030" max="12030" width="0.5703125" customWidth="1"/>
    <col min="12037" max="12037" width="17.42578125" customWidth="1"/>
    <col min="12038" max="12038" width="25.42578125" customWidth="1"/>
    <col min="12039" max="12039" width="19" customWidth="1"/>
    <col min="12040" max="12040" width="0.140625" customWidth="1"/>
    <col min="12041" max="12041" width="13.42578125" customWidth="1"/>
    <col min="12042" max="12042" width="18" customWidth="1"/>
    <col min="12285" max="12285" width="7" customWidth="1"/>
    <col min="12286" max="12286" width="0.5703125" customWidth="1"/>
    <col min="12293" max="12293" width="17.42578125" customWidth="1"/>
    <col min="12294" max="12294" width="25.42578125" customWidth="1"/>
    <col min="12295" max="12295" width="19" customWidth="1"/>
    <col min="12296" max="12296" width="0.140625" customWidth="1"/>
    <col min="12297" max="12297" width="13.42578125" customWidth="1"/>
    <col min="12298" max="12298" width="18" customWidth="1"/>
    <col min="12541" max="12541" width="7" customWidth="1"/>
    <col min="12542" max="12542" width="0.5703125" customWidth="1"/>
    <col min="12549" max="12549" width="17.42578125" customWidth="1"/>
    <col min="12550" max="12550" width="25.42578125" customWidth="1"/>
    <col min="12551" max="12551" width="19" customWidth="1"/>
    <col min="12552" max="12552" width="0.140625" customWidth="1"/>
    <col min="12553" max="12553" width="13.42578125" customWidth="1"/>
    <col min="12554" max="12554" width="18" customWidth="1"/>
    <col min="12797" max="12797" width="7" customWidth="1"/>
    <col min="12798" max="12798" width="0.5703125" customWidth="1"/>
    <col min="12805" max="12805" width="17.42578125" customWidth="1"/>
    <col min="12806" max="12806" width="25.42578125" customWidth="1"/>
    <col min="12807" max="12807" width="19" customWidth="1"/>
    <col min="12808" max="12808" width="0.140625" customWidth="1"/>
    <col min="12809" max="12809" width="13.42578125" customWidth="1"/>
    <col min="12810" max="12810" width="18" customWidth="1"/>
    <col min="13053" max="13053" width="7" customWidth="1"/>
    <col min="13054" max="13054" width="0.5703125" customWidth="1"/>
    <col min="13061" max="13061" width="17.42578125" customWidth="1"/>
    <col min="13062" max="13062" width="25.42578125" customWidth="1"/>
    <col min="13063" max="13063" width="19" customWidth="1"/>
    <col min="13064" max="13064" width="0.140625" customWidth="1"/>
    <col min="13065" max="13065" width="13.42578125" customWidth="1"/>
    <col min="13066" max="13066" width="18" customWidth="1"/>
    <col min="13309" max="13309" width="7" customWidth="1"/>
    <col min="13310" max="13310" width="0.5703125" customWidth="1"/>
    <col min="13317" max="13317" width="17.42578125" customWidth="1"/>
    <col min="13318" max="13318" width="25.42578125" customWidth="1"/>
    <col min="13319" max="13319" width="19" customWidth="1"/>
    <col min="13320" max="13320" width="0.140625" customWidth="1"/>
    <col min="13321" max="13321" width="13.42578125" customWidth="1"/>
    <col min="13322" max="13322" width="18" customWidth="1"/>
    <col min="13565" max="13565" width="7" customWidth="1"/>
    <col min="13566" max="13566" width="0.5703125" customWidth="1"/>
    <col min="13573" max="13573" width="17.42578125" customWidth="1"/>
    <col min="13574" max="13574" width="25.42578125" customWidth="1"/>
    <col min="13575" max="13575" width="19" customWidth="1"/>
    <col min="13576" max="13576" width="0.140625" customWidth="1"/>
    <col min="13577" max="13577" width="13.42578125" customWidth="1"/>
    <col min="13578" max="13578" width="18" customWidth="1"/>
    <col min="13821" max="13821" width="7" customWidth="1"/>
    <col min="13822" max="13822" width="0.5703125" customWidth="1"/>
    <col min="13829" max="13829" width="17.42578125" customWidth="1"/>
    <col min="13830" max="13830" width="25.42578125" customWidth="1"/>
    <col min="13831" max="13831" width="19" customWidth="1"/>
    <col min="13832" max="13832" width="0.140625" customWidth="1"/>
    <col min="13833" max="13833" width="13.42578125" customWidth="1"/>
    <col min="13834" max="13834" width="18" customWidth="1"/>
    <col min="14077" max="14077" width="7" customWidth="1"/>
    <col min="14078" max="14078" width="0.5703125" customWidth="1"/>
    <col min="14085" max="14085" width="17.42578125" customWidth="1"/>
    <col min="14086" max="14086" width="25.42578125" customWidth="1"/>
    <col min="14087" max="14087" width="19" customWidth="1"/>
    <col min="14088" max="14088" width="0.140625" customWidth="1"/>
    <col min="14089" max="14089" width="13.42578125" customWidth="1"/>
    <col min="14090" max="14090" width="18" customWidth="1"/>
    <col min="14333" max="14333" width="7" customWidth="1"/>
    <col min="14334" max="14334" width="0.5703125" customWidth="1"/>
    <col min="14341" max="14341" width="17.42578125" customWidth="1"/>
    <col min="14342" max="14342" width="25.42578125" customWidth="1"/>
    <col min="14343" max="14343" width="19" customWidth="1"/>
    <col min="14344" max="14344" width="0.140625" customWidth="1"/>
    <col min="14345" max="14345" width="13.42578125" customWidth="1"/>
    <col min="14346" max="14346" width="18" customWidth="1"/>
    <col min="14589" max="14589" width="7" customWidth="1"/>
    <col min="14590" max="14590" width="0.5703125" customWidth="1"/>
    <col min="14597" max="14597" width="17.42578125" customWidth="1"/>
    <col min="14598" max="14598" width="25.42578125" customWidth="1"/>
    <col min="14599" max="14599" width="19" customWidth="1"/>
    <col min="14600" max="14600" width="0.140625" customWidth="1"/>
    <col min="14601" max="14601" width="13.42578125" customWidth="1"/>
    <col min="14602" max="14602" width="18" customWidth="1"/>
    <col min="14845" max="14845" width="7" customWidth="1"/>
    <col min="14846" max="14846" width="0.5703125" customWidth="1"/>
    <col min="14853" max="14853" width="17.42578125" customWidth="1"/>
    <col min="14854" max="14854" width="25.42578125" customWidth="1"/>
    <col min="14855" max="14855" width="19" customWidth="1"/>
    <col min="14856" max="14856" width="0.140625" customWidth="1"/>
    <col min="14857" max="14857" width="13.42578125" customWidth="1"/>
    <col min="14858" max="14858" width="18" customWidth="1"/>
    <col min="15101" max="15101" width="7" customWidth="1"/>
    <col min="15102" max="15102" width="0.5703125" customWidth="1"/>
    <col min="15109" max="15109" width="17.42578125" customWidth="1"/>
    <col min="15110" max="15110" width="25.42578125" customWidth="1"/>
    <col min="15111" max="15111" width="19" customWidth="1"/>
    <col min="15112" max="15112" width="0.140625" customWidth="1"/>
    <col min="15113" max="15113" width="13.42578125" customWidth="1"/>
    <col min="15114" max="15114" width="18" customWidth="1"/>
    <col min="15357" max="15357" width="7" customWidth="1"/>
    <col min="15358" max="15358" width="0.5703125" customWidth="1"/>
    <col min="15365" max="15365" width="17.42578125" customWidth="1"/>
    <col min="15366" max="15366" width="25.42578125" customWidth="1"/>
    <col min="15367" max="15367" width="19" customWidth="1"/>
    <col min="15368" max="15368" width="0.140625" customWidth="1"/>
    <col min="15369" max="15369" width="13.42578125" customWidth="1"/>
    <col min="15370" max="15370" width="18" customWidth="1"/>
    <col min="15613" max="15613" width="7" customWidth="1"/>
    <col min="15614" max="15614" width="0.5703125" customWidth="1"/>
    <col min="15621" max="15621" width="17.42578125" customWidth="1"/>
    <col min="15622" max="15622" width="25.42578125" customWidth="1"/>
    <col min="15623" max="15623" width="19" customWidth="1"/>
    <col min="15624" max="15624" width="0.140625" customWidth="1"/>
    <col min="15625" max="15625" width="13.42578125" customWidth="1"/>
    <col min="15626" max="15626" width="18" customWidth="1"/>
    <col min="15869" max="15869" width="7" customWidth="1"/>
    <col min="15870" max="15870" width="0.5703125" customWidth="1"/>
    <col min="15877" max="15877" width="17.42578125" customWidth="1"/>
    <col min="15878" max="15878" width="25.42578125" customWidth="1"/>
    <col min="15879" max="15879" width="19" customWidth="1"/>
    <col min="15880" max="15880" width="0.140625" customWidth="1"/>
    <col min="15881" max="15881" width="13.42578125" customWidth="1"/>
    <col min="15882" max="15882" width="18" customWidth="1"/>
    <col min="16125" max="16125" width="7" customWidth="1"/>
    <col min="16126" max="16126" width="0.5703125" customWidth="1"/>
    <col min="16133" max="16133" width="17.42578125" customWidth="1"/>
    <col min="16134" max="16134" width="25.42578125" customWidth="1"/>
    <col min="16135" max="16135" width="19" customWidth="1"/>
    <col min="16136" max="16136" width="0.140625" customWidth="1"/>
    <col min="16137" max="16137" width="13.42578125" customWidth="1"/>
    <col min="16138" max="16138" width="18" customWidth="1"/>
  </cols>
  <sheetData>
    <row r="1" spans="1:1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</row>
    <row r="2" spans="1:12" ht="15.75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4"/>
      <c r="L2" s="1"/>
    </row>
    <row r="3" spans="1:12" ht="15.75" x14ac:dyDescent="0.25">
      <c r="A3" s="1"/>
      <c r="B3" s="3"/>
      <c r="C3" s="5"/>
      <c r="D3" s="5"/>
      <c r="E3" s="5"/>
      <c r="F3" s="5"/>
      <c r="G3" s="5"/>
      <c r="H3" s="5"/>
      <c r="I3" s="5"/>
      <c r="J3" s="5"/>
      <c r="K3" s="4"/>
      <c r="L3" s="1"/>
    </row>
    <row r="4" spans="1:12" ht="15.75" x14ac:dyDescent="0.25">
      <c r="A4" s="1"/>
      <c r="B4" s="3"/>
      <c r="C4" s="5"/>
      <c r="D4" s="5"/>
      <c r="E4" s="5"/>
      <c r="F4" s="5"/>
      <c r="G4" s="5"/>
      <c r="H4" s="5"/>
      <c r="I4" s="5"/>
      <c r="J4" s="5"/>
      <c r="K4" s="4"/>
    </row>
    <row r="5" spans="1:12" ht="15.75" x14ac:dyDescent="0.25">
      <c r="A5" s="1"/>
      <c r="B5" s="1"/>
      <c r="C5" s="6"/>
      <c r="D5" s="6"/>
      <c r="E5" s="6"/>
      <c r="F5" s="6"/>
      <c r="G5" s="6"/>
      <c r="H5" s="6"/>
      <c r="I5" s="6"/>
      <c r="J5" s="6"/>
      <c r="K5" s="2"/>
    </row>
    <row r="6" spans="1:12" ht="37.15" customHeight="1" x14ac:dyDescent="0.25">
      <c r="A6" s="1"/>
      <c r="B6" s="1"/>
      <c r="C6" s="6"/>
      <c r="D6" s="6"/>
      <c r="E6" s="6"/>
      <c r="F6" s="6"/>
      <c r="G6" s="6"/>
      <c r="H6" s="6"/>
      <c r="I6" s="6"/>
      <c r="J6" s="6"/>
      <c r="K6" s="2"/>
    </row>
    <row r="7" spans="1:12" ht="30" customHeight="1" x14ac:dyDescent="0.25">
      <c r="A7" s="1"/>
      <c r="B7" s="3"/>
      <c r="C7" s="241" t="s">
        <v>0</v>
      </c>
      <c r="D7" s="241"/>
      <c r="E7" s="241"/>
      <c r="F7" s="241"/>
      <c r="G7" s="241"/>
      <c r="H7" s="241"/>
      <c r="I7" s="241"/>
      <c r="J7" s="241"/>
      <c r="K7" s="241"/>
      <c r="L7" s="241"/>
    </row>
    <row r="8" spans="1:12" ht="20.25" x14ac:dyDescent="0.25">
      <c r="A8" s="1"/>
      <c r="B8" s="3"/>
      <c r="C8" s="242" t="s">
        <v>1</v>
      </c>
      <c r="D8" s="242"/>
      <c r="E8" s="242"/>
      <c r="F8" s="242"/>
      <c r="G8" s="242"/>
      <c r="H8" s="242"/>
      <c r="I8" s="242"/>
      <c r="J8" s="242"/>
      <c r="K8" s="242"/>
      <c r="L8" s="242"/>
    </row>
    <row r="9" spans="1:12" ht="20.25" x14ac:dyDescent="0.3">
      <c r="A9" s="1"/>
      <c r="B9" s="1"/>
      <c r="C9" s="243" t="s">
        <v>2</v>
      </c>
      <c r="D9" s="243"/>
      <c r="E9" s="243"/>
      <c r="F9" s="243"/>
      <c r="G9" s="243"/>
      <c r="H9" s="243"/>
      <c r="I9" s="243"/>
      <c r="J9" s="243"/>
      <c r="K9" s="243"/>
      <c r="L9" s="243"/>
    </row>
    <row r="10" spans="1:12" ht="18.75" x14ac:dyDescent="0.3">
      <c r="A10" s="1"/>
      <c r="B10" s="1"/>
      <c r="C10" s="1"/>
      <c r="D10" s="7" t="s">
        <v>3</v>
      </c>
      <c r="E10" s="244" t="s">
        <v>4</v>
      </c>
      <c r="F10" s="244"/>
      <c r="G10" s="244"/>
      <c r="H10" s="244"/>
      <c r="I10" s="245" t="s">
        <v>5</v>
      </c>
      <c r="J10" s="245"/>
      <c r="K10" s="8">
        <v>960731962</v>
      </c>
      <c r="L10" s="9"/>
    </row>
    <row r="11" spans="1:12" ht="18.75" x14ac:dyDescent="0.3">
      <c r="A11" s="1"/>
      <c r="B11" s="1"/>
      <c r="C11" s="1"/>
      <c r="D11" s="10" t="s">
        <v>6</v>
      </c>
      <c r="E11" s="246" t="s">
        <v>7</v>
      </c>
      <c r="F11" s="246"/>
      <c r="G11" s="246"/>
      <c r="H11" s="246"/>
      <c r="I11" s="247" t="s">
        <v>8</v>
      </c>
      <c r="J11" s="247"/>
      <c r="K11" s="11" t="s">
        <v>9</v>
      </c>
      <c r="L11" s="12"/>
    </row>
    <row r="12" spans="1:12" ht="15.75" x14ac:dyDescent="0.25">
      <c r="A12" s="1"/>
      <c r="B12" s="1"/>
      <c r="C12" s="1"/>
      <c r="D12" s="13"/>
      <c r="E12" s="14"/>
      <c r="F12" s="14"/>
      <c r="G12" s="14"/>
      <c r="H12" s="14"/>
      <c r="I12" s="15"/>
      <c r="J12" s="15"/>
      <c r="K12" s="16"/>
      <c r="L12" s="12"/>
    </row>
    <row r="13" spans="1:12" ht="16.5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7" t="s">
        <v>10</v>
      </c>
      <c r="L13" s="1"/>
    </row>
    <row r="14" spans="1:12" ht="15.75" x14ac:dyDescent="0.25">
      <c r="A14" s="1"/>
      <c r="B14" s="1"/>
      <c r="C14" s="18"/>
      <c r="D14" s="19" t="s">
        <v>11</v>
      </c>
      <c r="E14" s="20"/>
      <c r="F14" s="19"/>
      <c r="G14" s="21">
        <v>45991</v>
      </c>
      <c r="H14" s="19"/>
      <c r="I14" s="248"/>
      <c r="J14" s="248"/>
      <c r="K14" s="22">
        <v>381.76</v>
      </c>
      <c r="L14" s="31">
        <f>+K14-34.48</f>
        <v>347.28</v>
      </c>
    </row>
    <row r="15" spans="1:12" ht="15.75" x14ac:dyDescent="0.25">
      <c r="A15" s="1"/>
      <c r="B15" s="1"/>
      <c r="C15" s="25"/>
      <c r="D15" s="23"/>
      <c r="E15" s="23"/>
      <c r="F15" s="23"/>
      <c r="G15" s="23"/>
      <c r="H15" s="23"/>
      <c r="I15" s="23"/>
      <c r="J15" s="23"/>
      <c r="K15" s="26"/>
      <c r="L15" s="23"/>
    </row>
    <row r="16" spans="1:12" ht="15.75" x14ac:dyDescent="0.25">
      <c r="A16" s="1"/>
      <c r="B16" s="1"/>
      <c r="C16" s="25"/>
      <c r="D16" s="27" t="s">
        <v>12</v>
      </c>
      <c r="E16" s="28" t="s">
        <v>13</v>
      </c>
      <c r="F16" s="28"/>
      <c r="G16" s="28"/>
      <c r="H16" s="28"/>
      <c r="I16" s="29"/>
      <c r="J16" s="26">
        <v>53077.94</v>
      </c>
      <c r="K16" s="30">
        <v>0</v>
      </c>
      <c r="L16" s="31"/>
    </row>
    <row r="17" spans="1:12" ht="15.75" x14ac:dyDescent="0.25">
      <c r="A17" s="1"/>
      <c r="B17" s="1"/>
      <c r="C17" s="25"/>
      <c r="D17" s="27"/>
      <c r="E17" s="28" t="s">
        <v>14</v>
      </c>
      <c r="F17" s="28"/>
      <c r="G17" s="28"/>
      <c r="H17" s="28"/>
      <c r="I17" s="23"/>
      <c r="J17" s="23"/>
      <c r="K17" s="26"/>
      <c r="L17" s="31"/>
    </row>
    <row r="18" spans="1:12" ht="15.75" x14ac:dyDescent="0.25">
      <c r="A18" s="1"/>
      <c r="B18" s="1"/>
      <c r="C18" s="25"/>
      <c r="D18" s="28" t="s">
        <v>15</v>
      </c>
      <c r="E18" s="28" t="s">
        <v>16</v>
      </c>
      <c r="F18" s="28"/>
      <c r="G18" s="28"/>
      <c r="H18" s="23"/>
      <c r="I18" s="32"/>
      <c r="J18" s="23"/>
      <c r="K18" s="26"/>
      <c r="L18" s="24"/>
    </row>
    <row r="19" spans="1:12" ht="15.75" x14ac:dyDescent="0.25">
      <c r="A19" s="1"/>
      <c r="B19" s="1"/>
      <c r="C19" s="25"/>
      <c r="D19" s="23"/>
      <c r="E19" s="23"/>
      <c r="F19" s="23"/>
      <c r="G19" s="23"/>
      <c r="H19" s="23"/>
      <c r="I19" s="33"/>
      <c r="J19" s="33"/>
      <c r="K19" s="26"/>
      <c r="L19" s="23"/>
    </row>
    <row r="20" spans="1:12" ht="15.75" x14ac:dyDescent="0.25">
      <c r="A20" s="1"/>
      <c r="B20" s="1"/>
      <c r="C20" s="25"/>
      <c r="D20" s="28" t="s">
        <v>17</v>
      </c>
      <c r="E20" s="28"/>
      <c r="F20" s="28"/>
      <c r="G20" s="28"/>
      <c r="H20" s="28"/>
      <c r="I20" s="34"/>
      <c r="J20" s="34"/>
      <c r="K20" s="35">
        <f>+K14+J16</f>
        <v>53459.700000000004</v>
      </c>
      <c r="L20" s="31"/>
    </row>
    <row r="21" spans="1:12" ht="15.75" x14ac:dyDescent="0.25">
      <c r="A21" s="1"/>
      <c r="B21" s="1"/>
      <c r="C21" s="25"/>
      <c r="D21" s="28"/>
      <c r="E21" s="28"/>
      <c r="F21" s="28"/>
      <c r="G21" s="28"/>
      <c r="H21" s="28"/>
      <c r="I21" s="23"/>
      <c r="J21" s="23"/>
      <c r="K21" s="36"/>
      <c r="L21" s="23"/>
    </row>
    <row r="22" spans="1:12" ht="15.75" x14ac:dyDescent="0.25">
      <c r="A22" s="1"/>
      <c r="B22" s="1"/>
      <c r="C22" s="25"/>
      <c r="D22" s="27" t="s">
        <v>18</v>
      </c>
      <c r="E22" s="27"/>
      <c r="F22" s="27"/>
      <c r="G22" s="27"/>
      <c r="H22" s="27"/>
      <c r="I22" s="23"/>
      <c r="J22" s="23"/>
      <c r="K22" s="26"/>
      <c r="L22" s="23"/>
    </row>
    <row r="23" spans="1:12" ht="15.75" x14ac:dyDescent="0.25">
      <c r="A23" s="1"/>
      <c r="B23" s="1"/>
      <c r="C23" s="25"/>
      <c r="D23" s="249" t="s">
        <v>19</v>
      </c>
      <c r="E23" s="249"/>
      <c r="F23" s="249"/>
      <c r="G23" s="249"/>
      <c r="H23" s="23"/>
      <c r="I23" s="37">
        <f>30091.87+22629.16</f>
        <v>52721.03</v>
      </c>
      <c r="J23" s="38"/>
      <c r="K23" s="39"/>
      <c r="L23" s="23"/>
    </row>
    <row r="24" spans="1:12" ht="15.75" x14ac:dyDescent="0.25">
      <c r="A24" s="1"/>
      <c r="B24" s="1"/>
      <c r="C24" s="25"/>
      <c r="D24" s="40" t="s">
        <v>20</v>
      </c>
      <c r="E24" s="40"/>
      <c r="F24" s="40"/>
      <c r="G24" s="40"/>
      <c r="H24" s="23"/>
      <c r="I24" s="41"/>
      <c r="J24" s="38"/>
      <c r="K24" s="42"/>
      <c r="L24" s="23"/>
    </row>
    <row r="25" spans="1:12" ht="15.75" x14ac:dyDescent="0.25">
      <c r="A25" s="1"/>
      <c r="B25" s="1"/>
      <c r="C25" s="25"/>
      <c r="D25" s="23" t="s">
        <v>21</v>
      </c>
      <c r="E25" s="23"/>
      <c r="F25" s="23"/>
      <c r="G25" s="23"/>
      <c r="H25" s="23"/>
      <c r="I25" s="69">
        <f>150+175</f>
        <v>325</v>
      </c>
      <c r="J25" s="38"/>
      <c r="K25" s="44"/>
      <c r="L25" s="23"/>
    </row>
    <row r="26" spans="1:12" ht="15.75" x14ac:dyDescent="0.25">
      <c r="A26" s="1"/>
      <c r="B26" s="1"/>
      <c r="C26" s="25"/>
      <c r="D26" s="23" t="s">
        <v>22</v>
      </c>
      <c r="E26" s="23"/>
      <c r="F26" s="23"/>
      <c r="G26" s="23"/>
      <c r="H26" s="23"/>
      <c r="I26" s="45">
        <f>34.48+45.14+33.94</f>
        <v>113.56</v>
      </c>
      <c r="J26" s="38"/>
      <c r="K26" s="47">
        <f>+I23+I24+I25+I26</f>
        <v>53159.59</v>
      </c>
      <c r="L26" s="23"/>
    </row>
    <row r="27" spans="1:12" ht="15.75" x14ac:dyDescent="0.25">
      <c r="A27" s="1"/>
      <c r="B27" s="1"/>
      <c r="C27" s="25"/>
      <c r="D27" s="23" t="s">
        <v>23</v>
      </c>
      <c r="E27" s="23"/>
      <c r="F27" s="23"/>
      <c r="G27" s="23"/>
      <c r="H27" s="23"/>
      <c r="I27" s="46"/>
      <c r="J27" s="38"/>
      <c r="K27" s="26"/>
      <c r="L27" s="23"/>
    </row>
    <row r="28" spans="1:12" ht="15.75" x14ac:dyDescent="0.25">
      <c r="A28" s="1"/>
      <c r="B28" s="1"/>
      <c r="C28" s="25"/>
      <c r="D28" s="28" t="s">
        <v>24</v>
      </c>
      <c r="E28" s="28"/>
      <c r="F28" s="28"/>
      <c r="G28" s="28"/>
      <c r="H28" s="28"/>
      <c r="I28" s="250"/>
      <c r="J28" s="251"/>
      <c r="K28" s="47">
        <f>+K20-K26</f>
        <v>300.11000000000786</v>
      </c>
      <c r="L28" s="31"/>
    </row>
    <row r="29" spans="1:12" ht="15.75" x14ac:dyDescent="0.25">
      <c r="A29" s="1"/>
      <c r="B29" s="1"/>
      <c r="C29" s="25"/>
      <c r="D29" s="38"/>
      <c r="E29" s="38"/>
      <c r="F29" s="38"/>
      <c r="G29" s="38"/>
      <c r="H29" s="38"/>
      <c r="I29" s="38"/>
      <c r="J29" s="38"/>
      <c r="K29" s="70"/>
      <c r="L29" s="23"/>
    </row>
    <row r="30" spans="1:12" ht="15.75" x14ac:dyDescent="0.25">
      <c r="A30" s="1"/>
      <c r="B30" s="1"/>
      <c r="C30" s="25"/>
      <c r="D30" s="23"/>
      <c r="E30" s="23"/>
      <c r="F30" s="23"/>
      <c r="G30" s="23"/>
      <c r="H30" s="23"/>
      <c r="I30" s="23"/>
      <c r="J30" s="23"/>
      <c r="K30" s="26"/>
      <c r="L30" s="23"/>
    </row>
    <row r="31" spans="1:12" ht="15.75" x14ac:dyDescent="0.25">
      <c r="A31" s="1"/>
      <c r="B31" s="1"/>
      <c r="C31" s="25"/>
      <c r="D31" s="28" t="s">
        <v>37</v>
      </c>
      <c r="E31" s="23"/>
      <c r="F31" s="23"/>
      <c r="G31" s="23"/>
      <c r="H31" s="23"/>
      <c r="I31" s="23"/>
      <c r="J31" s="23"/>
      <c r="K31" s="50">
        <v>300.11</v>
      </c>
      <c r="L31" s="23"/>
    </row>
    <row r="32" spans="1:12" ht="15.75" x14ac:dyDescent="0.25">
      <c r="A32" s="1"/>
      <c r="B32" s="1"/>
      <c r="C32" s="25"/>
      <c r="D32" s="27" t="s">
        <v>12</v>
      </c>
      <c r="E32" s="27"/>
      <c r="F32" s="27"/>
      <c r="G32" s="27"/>
      <c r="H32" s="27"/>
      <c r="I32" s="23"/>
      <c r="J32" s="23"/>
      <c r="K32" s="51"/>
      <c r="L32" s="23"/>
    </row>
    <row r="33" spans="1:12" ht="15.75" x14ac:dyDescent="0.25">
      <c r="A33" s="1"/>
      <c r="B33" s="1"/>
      <c r="C33" s="25"/>
      <c r="D33" s="23" t="s">
        <v>26</v>
      </c>
      <c r="E33" s="23"/>
      <c r="F33" s="23"/>
      <c r="G33" s="23"/>
      <c r="H33" s="23"/>
      <c r="I33" s="251"/>
      <c r="J33" s="251"/>
      <c r="K33" s="26"/>
      <c r="L33" s="23"/>
    </row>
    <row r="34" spans="1:12" ht="15.75" x14ac:dyDescent="0.25">
      <c r="A34" s="1"/>
      <c r="B34" s="1"/>
      <c r="C34" s="25"/>
      <c r="D34" s="28" t="s">
        <v>27</v>
      </c>
      <c r="E34" s="28"/>
      <c r="F34" s="28"/>
      <c r="G34" s="28"/>
      <c r="H34" s="28"/>
      <c r="I34" s="252"/>
      <c r="J34" s="252"/>
      <c r="K34" s="52"/>
      <c r="L34" s="23"/>
    </row>
    <row r="35" spans="1:12" ht="15.75" x14ac:dyDescent="0.25">
      <c r="A35" s="1"/>
      <c r="B35" s="1"/>
      <c r="C35" s="25"/>
      <c r="D35" s="27" t="s">
        <v>18</v>
      </c>
      <c r="E35" s="27"/>
      <c r="F35" s="27"/>
      <c r="G35" s="27"/>
      <c r="H35" s="27"/>
      <c r="I35" s="23"/>
      <c r="J35" s="23"/>
      <c r="K35" s="26"/>
      <c r="L35" s="23"/>
    </row>
    <row r="36" spans="1:12" ht="15.75" x14ac:dyDescent="0.25">
      <c r="A36" s="1"/>
      <c r="B36" s="1"/>
      <c r="C36" s="25"/>
      <c r="D36" s="27" t="s">
        <v>28</v>
      </c>
      <c r="E36" s="27"/>
      <c r="F36" s="27"/>
      <c r="G36" s="27"/>
      <c r="H36" s="27"/>
      <c r="I36" s="23"/>
      <c r="J36" s="23"/>
      <c r="K36" s="26"/>
      <c r="L36" s="23"/>
    </row>
    <row r="37" spans="1:12" ht="15.75" x14ac:dyDescent="0.25">
      <c r="A37" s="1"/>
      <c r="B37" s="1"/>
      <c r="C37" s="25"/>
      <c r="D37" s="23" t="s">
        <v>29</v>
      </c>
      <c r="E37" s="23"/>
      <c r="F37" s="23"/>
      <c r="G37" s="23"/>
      <c r="H37" s="23"/>
      <c r="I37" s="53"/>
      <c r="J37" s="54"/>
      <c r="K37" s="26"/>
      <c r="L37" s="23"/>
    </row>
    <row r="38" spans="1:12" ht="15.75" x14ac:dyDescent="0.25">
      <c r="A38" s="1"/>
      <c r="B38" s="1"/>
      <c r="C38" s="25"/>
      <c r="D38" s="23"/>
      <c r="E38" s="23"/>
      <c r="F38" s="23"/>
      <c r="G38" s="23"/>
      <c r="H38" s="23"/>
      <c r="I38" s="55"/>
      <c r="J38" s="55"/>
      <c r="K38" s="26"/>
      <c r="L38" s="23"/>
    </row>
    <row r="39" spans="1:12" ht="16.5" thickBot="1" x14ac:dyDescent="0.3">
      <c r="A39" s="1"/>
      <c r="B39" s="1"/>
      <c r="C39" s="56"/>
      <c r="D39" s="57" t="s">
        <v>30</v>
      </c>
      <c r="E39" s="57"/>
      <c r="F39" s="57"/>
      <c r="G39" s="57"/>
      <c r="H39" s="57"/>
      <c r="I39" s="58"/>
      <c r="J39" s="58"/>
      <c r="K39" s="59">
        <f>+K31-K34</f>
        <v>300.11</v>
      </c>
      <c r="L39" s="31"/>
    </row>
    <row r="40" spans="1:12" ht="15.75" x14ac:dyDescent="0.25">
      <c r="A40" s="1"/>
      <c r="B40" s="1"/>
      <c r="C40" s="1"/>
      <c r="D40" s="28"/>
      <c r="E40" s="28"/>
      <c r="F40" s="28"/>
      <c r="G40" s="28"/>
      <c r="H40" s="28"/>
      <c r="I40" s="23"/>
      <c r="J40" s="23"/>
      <c r="K40" s="60"/>
      <c r="L40" s="23"/>
    </row>
    <row r="41" spans="1:12" ht="15.75" x14ac:dyDescent="0.25">
      <c r="A41" s="1"/>
      <c r="B41" s="1"/>
      <c r="C41" s="1"/>
      <c r="D41" s="61"/>
      <c r="E41" s="61"/>
      <c r="F41" s="61"/>
      <c r="G41" s="61"/>
      <c r="H41" s="61"/>
      <c r="I41" s="1"/>
      <c r="J41" s="1"/>
      <c r="K41" s="62"/>
      <c r="L41" s="63"/>
    </row>
    <row r="42" spans="1:12" ht="15.75" x14ac:dyDescent="0.25">
      <c r="A42" s="1"/>
      <c r="B42" s="1"/>
      <c r="C42" s="1"/>
      <c r="D42" s="61"/>
      <c r="E42" s="61"/>
      <c r="F42" s="61"/>
      <c r="G42" s="61"/>
      <c r="H42" s="61"/>
      <c r="I42" s="1"/>
      <c r="J42" s="1"/>
      <c r="K42" s="64"/>
      <c r="L42" s="63"/>
    </row>
    <row r="43" spans="1:12" ht="15.75" x14ac:dyDescent="0.25">
      <c r="A43" s="64"/>
      <c r="B43" s="64"/>
      <c r="C43" s="1"/>
      <c r="D43" s="61"/>
      <c r="E43" s="61"/>
      <c r="F43" s="61"/>
      <c r="G43" s="61"/>
      <c r="H43" s="61"/>
      <c r="I43" s="1"/>
      <c r="J43" s="1"/>
      <c r="K43" s="64"/>
      <c r="L43" s="63"/>
    </row>
    <row r="44" spans="1:12" x14ac:dyDescent="0.25">
      <c r="A44" s="64"/>
      <c r="B44" s="64"/>
      <c r="C44" s="64"/>
      <c r="D44" s="239" t="s">
        <v>31</v>
      </c>
      <c r="E44" s="239"/>
      <c r="F44" s="65"/>
      <c r="G44" s="65"/>
      <c r="H44" s="65"/>
      <c r="I44" s="65"/>
      <c r="J44" s="240" t="s">
        <v>32</v>
      </c>
      <c r="K44" s="240"/>
      <c r="L44" s="66"/>
    </row>
    <row r="45" spans="1:12" x14ac:dyDescent="0.25">
      <c r="A45" s="12"/>
      <c r="B45" s="12"/>
      <c r="C45" s="12"/>
      <c r="D45" s="253" t="str">
        <f>'[1]Datos Generales'!C16</f>
        <v>Preparado por</v>
      </c>
      <c r="E45" s="253"/>
      <c r="F45" s="9"/>
      <c r="G45" s="9"/>
      <c r="H45" s="9"/>
      <c r="I45" s="9"/>
      <c r="J45" s="253" t="str">
        <f>'[1]Datos Generales'!D16</f>
        <v>Revisado por</v>
      </c>
      <c r="K45" s="253"/>
      <c r="L45" s="67"/>
    </row>
    <row r="46" spans="1:12" x14ac:dyDescent="0.25">
      <c r="A46" s="12"/>
      <c r="B46" s="12"/>
      <c r="C46" s="12"/>
      <c r="D46" s="68" t="s">
        <v>33</v>
      </c>
      <c r="E46" s="68"/>
      <c r="F46" s="9"/>
      <c r="G46" s="9"/>
      <c r="H46" s="9"/>
      <c r="I46" s="9"/>
      <c r="J46" s="68" t="s">
        <v>34</v>
      </c>
      <c r="K46" s="66"/>
      <c r="L46" s="66"/>
    </row>
    <row r="47" spans="1:12" x14ac:dyDescent="0.25">
      <c r="A47" s="12"/>
      <c r="B47" s="12"/>
      <c r="C47" s="12"/>
      <c r="D47" s="253" t="str">
        <f>'[1]Datos Generales'!C17</f>
        <v>Puesto que ocupa</v>
      </c>
      <c r="E47" s="253"/>
      <c r="F47" s="9"/>
      <c r="G47" s="9"/>
      <c r="H47" s="9"/>
      <c r="I47" s="9"/>
      <c r="J47" s="253" t="str">
        <f>'[1]Datos Generales'!D17</f>
        <v>Puesto que ocupa</v>
      </c>
      <c r="K47" s="253"/>
      <c r="L47" s="67"/>
    </row>
    <row r="48" spans="1:12" ht="15.75" x14ac:dyDescent="0.25">
      <c r="A48" s="1"/>
      <c r="B48" s="1"/>
      <c r="C48" s="1"/>
      <c r="D48" s="223">
        <v>46028</v>
      </c>
      <c r="E48" s="223"/>
      <c r="F48" s="61"/>
      <c r="G48" s="61"/>
      <c r="H48" s="61"/>
      <c r="I48" s="61"/>
      <c r="J48" s="224">
        <f>+D48</f>
        <v>46028</v>
      </c>
      <c r="K48" s="224"/>
      <c r="L48" s="224"/>
    </row>
    <row r="49" spans="1:12" ht="15.75" x14ac:dyDescent="0.25">
      <c r="A49" s="1"/>
      <c r="B49" s="1"/>
      <c r="C49" s="1"/>
      <c r="D49" s="253" t="s">
        <v>35</v>
      </c>
      <c r="E49" s="253"/>
      <c r="F49" s="61"/>
      <c r="G49" s="61"/>
      <c r="H49" s="61"/>
      <c r="I49" s="61"/>
      <c r="J49" s="254" t="s">
        <v>36</v>
      </c>
      <c r="K49" s="254"/>
      <c r="L49" s="254"/>
    </row>
  </sheetData>
  <protectedRanges>
    <protectedRange sqref="L44 D44" name="Rango1_2_1_1"/>
  </protectedRanges>
  <mergeCells count="22">
    <mergeCell ref="D49:E49"/>
    <mergeCell ref="J49:L49"/>
    <mergeCell ref="D45:E45"/>
    <mergeCell ref="J45:K45"/>
    <mergeCell ref="D47:E47"/>
    <mergeCell ref="J47:K47"/>
    <mergeCell ref="D48:E48"/>
    <mergeCell ref="J48:L48"/>
    <mergeCell ref="D44:E44"/>
    <mergeCell ref="J44:K44"/>
    <mergeCell ref="C7:L7"/>
    <mergeCell ref="C8:L8"/>
    <mergeCell ref="C9:L9"/>
    <mergeCell ref="E10:H10"/>
    <mergeCell ref="I10:J10"/>
    <mergeCell ref="E11:H11"/>
    <mergeCell ref="I11:J11"/>
    <mergeCell ref="I14:J14"/>
    <mergeCell ref="D23:G23"/>
    <mergeCell ref="I28:J28"/>
    <mergeCell ref="I33:J33"/>
    <mergeCell ref="I34:J34"/>
  </mergeCells>
  <pageMargins left="0.70866141732283472" right="0.70866141732283472" top="0.74803149606299213" bottom="0.74803149606299213" header="0.31496062992125984" footer="0.31496062992125984"/>
  <pageSetup scale="6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7AA88-6329-4F5E-BC3C-07A32AB9493C}">
  <dimension ref="B1:N64"/>
  <sheetViews>
    <sheetView tabSelected="1" workbookViewId="0">
      <selection activeCell="K34" sqref="K34"/>
    </sheetView>
  </sheetViews>
  <sheetFormatPr baseColWidth="10" defaultRowHeight="15" x14ac:dyDescent="0.25"/>
  <cols>
    <col min="1" max="1" width="8.5703125" customWidth="1"/>
    <col min="2" max="2" width="11.5703125" style="131"/>
    <col min="3" max="3" width="15.7109375" style="131" customWidth="1"/>
    <col min="4" max="4" width="30.5703125" style="131" customWidth="1"/>
    <col min="5" max="5" width="43.42578125" style="131" customWidth="1"/>
    <col min="6" max="6" width="18.85546875" style="131" customWidth="1"/>
    <col min="7" max="7" width="15.5703125" style="131" customWidth="1"/>
    <col min="8" max="8" width="19.140625" style="131" customWidth="1"/>
    <col min="11" max="11" width="13.85546875" bestFit="1" customWidth="1"/>
    <col min="12" max="13" width="13.140625" bestFit="1" customWidth="1"/>
  </cols>
  <sheetData>
    <row r="1" spans="2:12" x14ac:dyDescent="0.25">
      <c r="B1" s="96"/>
      <c r="C1" s="97"/>
      <c r="D1" s="96"/>
      <c r="E1" s="96"/>
      <c r="F1" s="96"/>
      <c r="G1" s="96"/>
      <c r="H1" s="96"/>
    </row>
    <row r="2" spans="2:12" x14ac:dyDescent="0.25">
      <c r="B2" s="96"/>
      <c r="C2" s="97"/>
      <c r="D2" s="96"/>
      <c r="E2" s="96"/>
      <c r="F2" s="96"/>
      <c r="G2" s="96"/>
      <c r="H2" s="96"/>
    </row>
    <row r="3" spans="2:12" x14ac:dyDescent="0.25">
      <c r="B3" s="96"/>
      <c r="C3" s="97"/>
      <c r="D3" s="96"/>
      <c r="E3" s="96"/>
      <c r="F3" s="96"/>
      <c r="G3" s="96"/>
      <c r="H3" s="96"/>
    </row>
    <row r="4" spans="2:12" x14ac:dyDescent="0.25">
      <c r="B4" s="96"/>
      <c r="C4" s="97"/>
      <c r="D4" s="96"/>
      <c r="E4" s="96"/>
      <c r="F4" s="96"/>
      <c r="G4" s="96"/>
      <c r="H4" s="96"/>
    </row>
    <row r="5" spans="2:12" x14ac:dyDescent="0.25">
      <c r="B5" s="96"/>
      <c r="C5" s="97"/>
      <c r="D5" s="96"/>
      <c r="E5" s="96"/>
      <c r="F5" s="96"/>
      <c r="G5" s="96"/>
      <c r="H5" s="96"/>
    </row>
    <row r="6" spans="2:12" x14ac:dyDescent="0.25">
      <c r="B6" s="96"/>
      <c r="C6" s="97"/>
      <c r="D6" s="257"/>
      <c r="E6" s="257"/>
      <c r="F6" s="257"/>
      <c r="G6" s="257"/>
      <c r="H6" s="257"/>
    </row>
    <row r="7" spans="2:12" x14ac:dyDescent="0.25">
      <c r="B7" s="96"/>
      <c r="C7" s="97"/>
      <c r="D7" s="98"/>
      <c r="E7" s="98"/>
      <c r="F7" s="98"/>
      <c r="G7" s="98"/>
      <c r="H7" s="98"/>
    </row>
    <row r="8" spans="2:12" x14ac:dyDescent="0.25">
      <c r="B8" s="257" t="s">
        <v>68</v>
      </c>
      <c r="C8" s="257"/>
      <c r="D8" s="257"/>
      <c r="E8" s="257"/>
      <c r="F8" s="257"/>
      <c r="G8" s="257"/>
      <c r="H8" s="257"/>
    </row>
    <row r="9" spans="2:12" x14ac:dyDescent="0.25">
      <c r="B9" s="257" t="s">
        <v>69</v>
      </c>
      <c r="C9" s="257"/>
      <c r="D9" s="257"/>
      <c r="E9" s="257"/>
      <c r="F9" s="257"/>
      <c r="G9" s="257"/>
      <c r="H9" s="257"/>
    </row>
    <row r="10" spans="2:12" ht="15.75" thickBot="1" x14ac:dyDescent="0.3">
      <c r="B10" s="258" t="s">
        <v>41</v>
      </c>
      <c r="C10" s="258"/>
      <c r="D10" s="258"/>
      <c r="E10" s="258"/>
      <c r="F10" s="258"/>
      <c r="G10" s="258"/>
      <c r="H10" s="257"/>
    </row>
    <row r="11" spans="2:12" ht="26.25" x14ac:dyDescent="0.25">
      <c r="B11" s="99" t="s">
        <v>42</v>
      </c>
      <c r="C11" s="100" t="s">
        <v>70</v>
      </c>
      <c r="D11" s="101" t="s">
        <v>44</v>
      </c>
      <c r="E11" s="101" t="s">
        <v>45</v>
      </c>
      <c r="F11" s="101" t="s">
        <v>46</v>
      </c>
      <c r="G11" s="102" t="s">
        <v>47</v>
      </c>
      <c r="H11" s="103" t="s">
        <v>48</v>
      </c>
    </row>
    <row r="12" spans="2:12" x14ac:dyDescent="0.25">
      <c r="B12" s="104"/>
      <c r="C12" s="104"/>
      <c r="D12" s="105"/>
      <c r="E12" s="106" t="s">
        <v>71</v>
      </c>
      <c r="F12" s="104"/>
      <c r="G12" s="104"/>
      <c r="H12" s="107">
        <v>5686256.4699999997</v>
      </c>
    </row>
    <row r="13" spans="2:12" ht="30" x14ac:dyDescent="0.25">
      <c r="B13" s="108">
        <v>45994</v>
      </c>
      <c r="C13" s="89" t="s">
        <v>72</v>
      </c>
      <c r="D13" s="109" t="s">
        <v>73</v>
      </c>
      <c r="E13" s="106" t="s">
        <v>74</v>
      </c>
      <c r="F13" s="81">
        <v>17700</v>
      </c>
      <c r="G13" s="110"/>
      <c r="H13" s="107">
        <f>H12+F13</f>
        <v>5703956.4699999997</v>
      </c>
      <c r="J13" s="30"/>
    </row>
    <row r="14" spans="2:12" ht="54" customHeight="1" x14ac:dyDescent="0.25">
      <c r="B14" s="111">
        <v>46002</v>
      </c>
      <c r="C14" s="89" t="s">
        <v>75</v>
      </c>
      <c r="D14" s="112" t="s">
        <v>76</v>
      </c>
      <c r="E14" s="113" t="s">
        <v>77</v>
      </c>
      <c r="F14" s="81">
        <v>63500</v>
      </c>
      <c r="G14" s="81"/>
      <c r="H14" s="107">
        <f t="shared" ref="H14:H17" si="0">H13+F14</f>
        <v>5767456.4699999997</v>
      </c>
    </row>
    <row r="15" spans="2:12" ht="45" customHeight="1" x14ac:dyDescent="0.25">
      <c r="B15" s="114">
        <v>46002</v>
      </c>
      <c r="C15" s="89" t="s">
        <v>78</v>
      </c>
      <c r="D15" s="112" t="s">
        <v>79</v>
      </c>
      <c r="E15" s="115" t="s">
        <v>80</v>
      </c>
      <c r="F15" s="81">
        <v>88500</v>
      </c>
      <c r="G15" s="116"/>
      <c r="H15" s="107">
        <f t="shared" si="0"/>
        <v>5855956.4699999997</v>
      </c>
    </row>
    <row r="16" spans="2:12" ht="57.6" customHeight="1" x14ac:dyDescent="0.25">
      <c r="B16" s="114">
        <v>46010</v>
      </c>
      <c r="C16" s="89" t="s">
        <v>81</v>
      </c>
      <c r="D16" s="117" t="s">
        <v>82</v>
      </c>
      <c r="E16" s="113" t="s">
        <v>83</v>
      </c>
      <c r="F16" s="81">
        <v>19250</v>
      </c>
      <c r="G16" s="116"/>
      <c r="H16" s="107">
        <f t="shared" si="0"/>
        <v>5875206.4699999997</v>
      </c>
      <c r="L16" s="118"/>
    </row>
    <row r="17" spans="2:14" ht="48" customHeight="1" x14ac:dyDescent="0.25">
      <c r="B17" s="114">
        <v>46010</v>
      </c>
      <c r="C17" s="89" t="s">
        <v>84</v>
      </c>
      <c r="D17" s="112" t="s">
        <v>85</v>
      </c>
      <c r="E17" s="112"/>
      <c r="F17" s="81">
        <v>8000</v>
      </c>
      <c r="G17" s="116"/>
      <c r="H17" s="107">
        <f t="shared" si="0"/>
        <v>5883206.4699999997</v>
      </c>
    </row>
    <row r="18" spans="2:14" ht="45" x14ac:dyDescent="0.25">
      <c r="B18" s="114" t="s">
        <v>86</v>
      </c>
      <c r="C18" s="119" t="s">
        <v>87</v>
      </c>
      <c r="D18" s="112" t="s">
        <v>88</v>
      </c>
      <c r="E18" s="109" t="s">
        <v>89</v>
      </c>
      <c r="F18" s="81"/>
      <c r="G18" s="81">
        <v>36696.25</v>
      </c>
      <c r="H18" s="107">
        <f>+H17+F18-G18</f>
        <v>5846510.2199999997</v>
      </c>
    </row>
    <row r="19" spans="2:14" ht="45" x14ac:dyDescent="0.25">
      <c r="B19" s="108" t="s">
        <v>90</v>
      </c>
      <c r="C19" s="120" t="s">
        <v>91</v>
      </c>
      <c r="D19" s="112" t="s">
        <v>92</v>
      </c>
      <c r="E19" s="109" t="s">
        <v>93</v>
      </c>
      <c r="F19" s="81"/>
      <c r="G19" s="81">
        <v>219601.92000000001</v>
      </c>
      <c r="H19" s="107">
        <f t="shared" ref="H19:H54" si="1">+H18+F19-G19</f>
        <v>5626908.2999999998</v>
      </c>
    </row>
    <row r="20" spans="2:14" ht="60" x14ac:dyDescent="0.25">
      <c r="B20" s="121">
        <v>45993</v>
      </c>
      <c r="C20" s="120" t="s">
        <v>94</v>
      </c>
      <c r="D20" s="112" t="s">
        <v>95</v>
      </c>
      <c r="E20" s="109" t="s">
        <v>96</v>
      </c>
      <c r="F20" s="81"/>
      <c r="G20" s="81">
        <v>129280.66</v>
      </c>
      <c r="H20" s="107">
        <f t="shared" si="1"/>
        <v>5497627.6399999997</v>
      </c>
    </row>
    <row r="21" spans="2:14" ht="75" x14ac:dyDescent="0.25">
      <c r="B21" s="121">
        <v>45993</v>
      </c>
      <c r="C21" s="120" t="s">
        <v>97</v>
      </c>
      <c r="D21" s="112" t="s">
        <v>98</v>
      </c>
      <c r="E21" s="109" t="s">
        <v>99</v>
      </c>
      <c r="F21" s="81"/>
      <c r="G21" s="81">
        <v>70150</v>
      </c>
      <c r="H21" s="107">
        <f t="shared" si="1"/>
        <v>5427477.6399999997</v>
      </c>
    </row>
    <row r="22" spans="2:14" ht="45" x14ac:dyDescent="0.25">
      <c r="B22" s="121">
        <v>45993</v>
      </c>
      <c r="C22" s="120" t="s">
        <v>100</v>
      </c>
      <c r="D22" s="112" t="s">
        <v>98</v>
      </c>
      <c r="E22" s="109" t="s">
        <v>101</v>
      </c>
      <c r="F22" s="81"/>
      <c r="G22" s="81">
        <v>18000</v>
      </c>
      <c r="H22" s="107">
        <f t="shared" si="1"/>
        <v>5409477.6399999997</v>
      </c>
      <c r="N22" t="s">
        <v>102</v>
      </c>
    </row>
    <row r="23" spans="2:14" ht="60" x14ac:dyDescent="0.25">
      <c r="B23" s="121">
        <v>45994</v>
      </c>
      <c r="C23" s="120" t="s">
        <v>103</v>
      </c>
      <c r="D23" s="112" t="s">
        <v>98</v>
      </c>
      <c r="E23" s="109" t="s">
        <v>104</v>
      </c>
      <c r="F23" s="81"/>
      <c r="G23" s="81">
        <v>43760</v>
      </c>
      <c r="H23" s="107">
        <f t="shared" si="1"/>
        <v>5365717.6399999997</v>
      </c>
    </row>
    <row r="24" spans="2:14" ht="60" x14ac:dyDescent="0.25">
      <c r="B24" s="121">
        <v>45995</v>
      </c>
      <c r="C24" s="120" t="s">
        <v>105</v>
      </c>
      <c r="D24" s="112" t="s">
        <v>106</v>
      </c>
      <c r="E24" s="109" t="s">
        <v>107</v>
      </c>
      <c r="F24" s="81"/>
      <c r="G24" s="81">
        <v>408280</v>
      </c>
      <c r="H24" s="107">
        <f t="shared" si="1"/>
        <v>4957437.6399999997</v>
      </c>
    </row>
    <row r="25" spans="2:14" ht="45" x14ac:dyDescent="0.25">
      <c r="B25" s="121">
        <v>45995</v>
      </c>
      <c r="C25" s="120" t="s">
        <v>108</v>
      </c>
      <c r="D25" s="112" t="s">
        <v>109</v>
      </c>
      <c r="E25" s="109" t="s">
        <v>110</v>
      </c>
      <c r="F25" s="110"/>
      <c r="G25" s="81">
        <v>18435.009999999998</v>
      </c>
      <c r="H25" s="107">
        <f t="shared" si="1"/>
        <v>4939002.63</v>
      </c>
    </row>
    <row r="26" spans="2:14" ht="45" x14ac:dyDescent="0.25">
      <c r="B26" s="121">
        <v>45995</v>
      </c>
      <c r="C26" s="120" t="s">
        <v>111</v>
      </c>
      <c r="D26" s="112" t="s">
        <v>112</v>
      </c>
      <c r="E26" s="109" t="s">
        <v>113</v>
      </c>
      <c r="F26" s="110"/>
      <c r="G26" s="81">
        <v>22656</v>
      </c>
      <c r="H26" s="107">
        <f t="shared" si="1"/>
        <v>4916346.63</v>
      </c>
    </row>
    <row r="27" spans="2:14" ht="45" x14ac:dyDescent="0.25">
      <c r="B27" s="121">
        <v>45995</v>
      </c>
      <c r="C27" s="120" t="s">
        <v>114</v>
      </c>
      <c r="D27" s="112" t="s">
        <v>115</v>
      </c>
      <c r="E27" s="109" t="s">
        <v>116</v>
      </c>
      <c r="F27" s="110"/>
      <c r="G27" s="81">
        <v>125000</v>
      </c>
      <c r="H27" s="107">
        <f t="shared" si="1"/>
        <v>4791346.63</v>
      </c>
    </row>
    <row r="28" spans="2:14" ht="60" x14ac:dyDescent="0.25">
      <c r="B28" s="121">
        <v>45996</v>
      </c>
      <c r="C28" s="120" t="s">
        <v>117</v>
      </c>
      <c r="D28" s="112" t="s">
        <v>118</v>
      </c>
      <c r="E28" s="109" t="s">
        <v>119</v>
      </c>
      <c r="F28" s="81"/>
      <c r="G28" s="81">
        <v>59944</v>
      </c>
      <c r="H28" s="107">
        <f t="shared" si="1"/>
        <v>4731402.63</v>
      </c>
    </row>
    <row r="29" spans="2:14" ht="45" x14ac:dyDescent="0.25">
      <c r="B29" s="121">
        <v>45996</v>
      </c>
      <c r="C29" s="120" t="s">
        <v>120</v>
      </c>
      <c r="D29" s="112" t="s">
        <v>121</v>
      </c>
      <c r="E29" s="109" t="s">
        <v>122</v>
      </c>
      <c r="F29" s="81"/>
      <c r="G29" s="81">
        <v>76304.7</v>
      </c>
      <c r="H29" s="107">
        <f t="shared" si="1"/>
        <v>4655097.93</v>
      </c>
      <c r="M29" s="30"/>
    </row>
    <row r="30" spans="2:14" ht="62.25" x14ac:dyDescent="0.4">
      <c r="B30" s="121">
        <v>45999</v>
      </c>
      <c r="C30" s="120" t="s">
        <v>123</v>
      </c>
      <c r="D30" s="112" t="s">
        <v>124</v>
      </c>
      <c r="E30" s="109" t="s">
        <v>125</v>
      </c>
      <c r="F30" s="81"/>
      <c r="G30" s="81">
        <v>41134.800000000003</v>
      </c>
      <c r="H30" s="107">
        <f t="shared" si="1"/>
        <v>4613963.13</v>
      </c>
      <c r="J30" t="s">
        <v>126</v>
      </c>
      <c r="M30" s="122"/>
    </row>
    <row r="31" spans="2:14" ht="60" x14ac:dyDescent="0.25">
      <c r="B31" s="121">
        <v>45999</v>
      </c>
      <c r="C31" s="120" t="s">
        <v>127</v>
      </c>
      <c r="D31" s="112" t="s">
        <v>128</v>
      </c>
      <c r="E31" s="109" t="s">
        <v>129</v>
      </c>
      <c r="F31" s="81"/>
      <c r="G31" s="81">
        <v>34772.239999999998</v>
      </c>
      <c r="H31" s="107">
        <f t="shared" si="1"/>
        <v>4579190.8899999997</v>
      </c>
      <c r="M31" s="123"/>
    </row>
    <row r="32" spans="2:14" ht="75" x14ac:dyDescent="0.25">
      <c r="B32" s="121">
        <v>46000</v>
      </c>
      <c r="C32" s="120" t="s">
        <v>130</v>
      </c>
      <c r="D32" s="112" t="s">
        <v>131</v>
      </c>
      <c r="E32" s="109" t="s">
        <v>132</v>
      </c>
      <c r="F32" s="81"/>
      <c r="G32" s="81">
        <v>615007.74</v>
      </c>
      <c r="H32" s="107">
        <f t="shared" si="1"/>
        <v>3964183.1499999994</v>
      </c>
      <c r="I32" t="s">
        <v>133</v>
      </c>
    </row>
    <row r="33" spans="2:13" ht="45" x14ac:dyDescent="0.25">
      <c r="B33" s="121">
        <v>46000</v>
      </c>
      <c r="C33" s="120" t="s">
        <v>134</v>
      </c>
      <c r="D33" s="112" t="s">
        <v>135</v>
      </c>
      <c r="E33" s="109" t="s">
        <v>136</v>
      </c>
      <c r="F33" s="81"/>
      <c r="G33" s="81">
        <v>17100</v>
      </c>
      <c r="H33" s="107">
        <f t="shared" si="1"/>
        <v>3947083.1499999994</v>
      </c>
      <c r="M33" s="123"/>
    </row>
    <row r="34" spans="2:13" ht="90" x14ac:dyDescent="0.25">
      <c r="B34" s="121">
        <v>46001</v>
      </c>
      <c r="C34" s="120" t="s">
        <v>137</v>
      </c>
      <c r="D34" s="112" t="s">
        <v>138</v>
      </c>
      <c r="E34" s="109" t="s">
        <v>139</v>
      </c>
      <c r="F34" s="81"/>
      <c r="G34" s="81">
        <v>40650.1</v>
      </c>
      <c r="H34" s="107">
        <f t="shared" si="1"/>
        <v>3906433.0499999993</v>
      </c>
      <c r="K34" s="30"/>
    </row>
    <row r="35" spans="2:13" ht="62.25" x14ac:dyDescent="0.4">
      <c r="B35" s="121">
        <v>46001</v>
      </c>
      <c r="C35" s="120" t="s">
        <v>140</v>
      </c>
      <c r="D35" s="112" t="s">
        <v>141</v>
      </c>
      <c r="E35" s="109" t="s">
        <v>142</v>
      </c>
      <c r="F35" s="81"/>
      <c r="G35" s="81">
        <v>126260</v>
      </c>
      <c r="H35" s="107">
        <f t="shared" si="1"/>
        <v>3780173.0499999993</v>
      </c>
      <c r="K35" s="122"/>
    </row>
    <row r="36" spans="2:13" ht="45" x14ac:dyDescent="0.25">
      <c r="B36" s="121">
        <v>46002</v>
      </c>
      <c r="C36" s="120" t="s">
        <v>143</v>
      </c>
      <c r="D36" s="112" t="s">
        <v>128</v>
      </c>
      <c r="E36" s="109" t="s">
        <v>144</v>
      </c>
      <c r="F36" s="81"/>
      <c r="G36" s="81">
        <v>24812.1</v>
      </c>
      <c r="H36" s="107">
        <f t="shared" si="1"/>
        <v>3755360.9499999993</v>
      </c>
      <c r="K36" s="123"/>
    </row>
    <row r="37" spans="2:13" ht="45" x14ac:dyDescent="0.25">
      <c r="B37" s="121">
        <v>46002</v>
      </c>
      <c r="C37" s="120" t="s">
        <v>145</v>
      </c>
      <c r="D37" s="112" t="s">
        <v>146</v>
      </c>
      <c r="E37" s="109" t="s">
        <v>147</v>
      </c>
      <c r="F37" s="81"/>
      <c r="G37" s="81">
        <v>30600</v>
      </c>
      <c r="H37" s="107">
        <f t="shared" si="1"/>
        <v>3724760.9499999993</v>
      </c>
      <c r="K37" s="124"/>
    </row>
    <row r="38" spans="2:13" ht="45" x14ac:dyDescent="0.25">
      <c r="B38" s="121">
        <v>46002</v>
      </c>
      <c r="C38" s="120" t="s">
        <v>148</v>
      </c>
      <c r="D38" s="112" t="s">
        <v>146</v>
      </c>
      <c r="E38" s="109" t="s">
        <v>149</v>
      </c>
      <c r="F38" s="81"/>
      <c r="G38" s="81">
        <v>17400</v>
      </c>
      <c r="H38" s="107">
        <f t="shared" si="1"/>
        <v>3707360.9499999993</v>
      </c>
      <c r="K38" s="123"/>
    </row>
    <row r="39" spans="2:13" ht="73.5" customHeight="1" x14ac:dyDescent="0.25">
      <c r="B39" s="121">
        <v>46006</v>
      </c>
      <c r="C39" s="120" t="s">
        <v>150</v>
      </c>
      <c r="D39" s="112" t="s">
        <v>151</v>
      </c>
      <c r="E39" s="109" t="s">
        <v>152</v>
      </c>
      <c r="F39" s="81"/>
      <c r="G39" s="81">
        <v>130000</v>
      </c>
      <c r="H39" s="107">
        <f t="shared" si="1"/>
        <v>3577360.9499999993</v>
      </c>
    </row>
    <row r="40" spans="2:13" ht="60" x14ac:dyDescent="0.25">
      <c r="B40" s="121">
        <v>46006</v>
      </c>
      <c r="C40" s="120" t="s">
        <v>153</v>
      </c>
      <c r="D40" s="112" t="s">
        <v>154</v>
      </c>
      <c r="E40" s="109" t="s">
        <v>155</v>
      </c>
      <c r="F40" s="81"/>
      <c r="G40" s="81">
        <v>8280</v>
      </c>
      <c r="H40" s="107">
        <f t="shared" si="1"/>
        <v>3569080.9499999993</v>
      </c>
    </row>
    <row r="41" spans="2:13" ht="75" x14ac:dyDescent="0.25">
      <c r="B41" s="121">
        <v>46007</v>
      </c>
      <c r="C41" s="120" t="s">
        <v>156</v>
      </c>
      <c r="D41" s="112" t="s">
        <v>157</v>
      </c>
      <c r="E41" s="109" t="s">
        <v>158</v>
      </c>
      <c r="F41" s="81"/>
      <c r="G41" s="81">
        <v>13335.99</v>
      </c>
      <c r="H41" s="107">
        <f t="shared" si="1"/>
        <v>3555744.959999999</v>
      </c>
    </row>
    <row r="42" spans="2:13" ht="72.75" customHeight="1" x14ac:dyDescent="0.25">
      <c r="B42" s="121">
        <v>46008</v>
      </c>
      <c r="C42" s="120" t="s">
        <v>159</v>
      </c>
      <c r="D42" s="112" t="s">
        <v>160</v>
      </c>
      <c r="E42" s="109" t="s">
        <v>161</v>
      </c>
      <c r="F42" s="81"/>
      <c r="G42" s="81">
        <v>279632.59999999998</v>
      </c>
      <c r="H42" s="107">
        <f t="shared" si="1"/>
        <v>3276112.3599999989</v>
      </c>
    </row>
    <row r="43" spans="2:13" ht="75" x14ac:dyDescent="0.25">
      <c r="B43" s="121">
        <v>46006</v>
      </c>
      <c r="C43" s="120" t="s">
        <v>162</v>
      </c>
      <c r="D43" s="112" t="s">
        <v>163</v>
      </c>
      <c r="E43" s="109" t="s">
        <v>164</v>
      </c>
      <c r="F43" s="81"/>
      <c r="G43" s="81">
        <v>39000</v>
      </c>
      <c r="H43" s="107">
        <f t="shared" si="1"/>
        <v>3237112.3599999989</v>
      </c>
    </row>
    <row r="44" spans="2:13" ht="54.75" customHeight="1" x14ac:dyDescent="0.25">
      <c r="B44" s="121">
        <v>46008</v>
      </c>
      <c r="C44" s="120" t="s">
        <v>165</v>
      </c>
      <c r="D44" s="112" t="s">
        <v>166</v>
      </c>
      <c r="E44" s="109" t="s">
        <v>167</v>
      </c>
      <c r="F44" s="81"/>
      <c r="G44" s="81">
        <v>46343.96</v>
      </c>
      <c r="H44" s="107">
        <f t="shared" si="1"/>
        <v>3190768.399999999</v>
      </c>
    </row>
    <row r="45" spans="2:13" ht="60" x14ac:dyDescent="0.25">
      <c r="B45" s="121">
        <v>46008</v>
      </c>
      <c r="C45" s="120" t="s">
        <v>168</v>
      </c>
      <c r="D45" s="112" t="s">
        <v>169</v>
      </c>
      <c r="E45" s="109" t="s">
        <v>170</v>
      </c>
      <c r="F45" s="81"/>
      <c r="G45" s="81">
        <v>371700</v>
      </c>
      <c r="H45" s="107">
        <f t="shared" si="1"/>
        <v>2819068.399999999</v>
      </c>
    </row>
    <row r="46" spans="2:13" ht="60" x14ac:dyDescent="0.25">
      <c r="B46" s="121">
        <v>45706</v>
      </c>
      <c r="C46" s="120" t="s">
        <v>171</v>
      </c>
      <c r="D46" s="112" t="s">
        <v>172</v>
      </c>
      <c r="E46" s="109" t="s">
        <v>173</v>
      </c>
      <c r="F46" s="81"/>
      <c r="G46" s="81">
        <v>107000</v>
      </c>
      <c r="H46" s="107">
        <f t="shared" si="1"/>
        <v>2712068.399999999</v>
      </c>
    </row>
    <row r="47" spans="2:13" ht="45" x14ac:dyDescent="0.25">
      <c r="B47" s="121" t="s">
        <v>174</v>
      </c>
      <c r="C47" s="120" t="s">
        <v>175</v>
      </c>
      <c r="D47" s="112" t="s">
        <v>176</v>
      </c>
      <c r="E47" s="109" t="s">
        <v>177</v>
      </c>
      <c r="F47" s="81"/>
      <c r="G47" s="81">
        <v>45200</v>
      </c>
      <c r="H47" s="107">
        <f t="shared" si="1"/>
        <v>2666868.399999999</v>
      </c>
    </row>
    <row r="48" spans="2:13" ht="45" x14ac:dyDescent="0.25">
      <c r="B48" s="121">
        <v>46009</v>
      </c>
      <c r="C48" s="120" t="s">
        <v>178</v>
      </c>
      <c r="D48" s="112" t="s">
        <v>179</v>
      </c>
      <c r="E48" s="109" t="s">
        <v>180</v>
      </c>
      <c r="F48" s="81"/>
      <c r="G48" s="81">
        <v>150000</v>
      </c>
      <c r="H48" s="107">
        <f t="shared" si="1"/>
        <v>2516868.399999999</v>
      </c>
    </row>
    <row r="49" spans="2:8" ht="45" x14ac:dyDescent="0.25">
      <c r="B49" s="121">
        <v>46009</v>
      </c>
      <c r="C49" s="120" t="s">
        <v>181</v>
      </c>
      <c r="D49" s="112" t="s">
        <v>182</v>
      </c>
      <c r="E49" s="109" t="s">
        <v>183</v>
      </c>
      <c r="F49" s="81"/>
      <c r="G49" s="81">
        <v>782000.01</v>
      </c>
      <c r="H49" s="107">
        <f t="shared" si="1"/>
        <v>1734868.389999999</v>
      </c>
    </row>
    <row r="50" spans="2:8" ht="45" x14ac:dyDescent="0.25">
      <c r="B50" s="121">
        <v>46009</v>
      </c>
      <c r="C50" s="120" t="s">
        <v>184</v>
      </c>
      <c r="D50" s="112" t="s">
        <v>154</v>
      </c>
      <c r="E50" s="109" t="s">
        <v>185</v>
      </c>
      <c r="F50" s="81"/>
      <c r="G50" s="81">
        <v>7620</v>
      </c>
      <c r="H50" s="107">
        <f t="shared" si="1"/>
        <v>1727248.389999999</v>
      </c>
    </row>
    <row r="51" spans="2:8" ht="45" x14ac:dyDescent="0.25">
      <c r="B51" s="121">
        <v>46009</v>
      </c>
      <c r="C51" s="120" t="s">
        <v>186</v>
      </c>
      <c r="D51" s="112" t="s">
        <v>187</v>
      </c>
      <c r="E51" s="109" t="s">
        <v>188</v>
      </c>
      <c r="F51" s="81"/>
      <c r="G51" s="81">
        <v>269630</v>
      </c>
      <c r="H51" s="107">
        <f t="shared" si="1"/>
        <v>1457618.389999999</v>
      </c>
    </row>
    <row r="52" spans="2:8" ht="45" x14ac:dyDescent="0.25">
      <c r="B52" s="121">
        <v>46010</v>
      </c>
      <c r="C52" s="120" t="s">
        <v>189</v>
      </c>
      <c r="D52" s="112" t="s">
        <v>190</v>
      </c>
      <c r="E52" s="109" t="s">
        <v>191</v>
      </c>
      <c r="F52" s="81"/>
      <c r="G52" s="81">
        <v>149897.06</v>
      </c>
      <c r="H52" s="107">
        <f t="shared" si="1"/>
        <v>1307721.3299999989</v>
      </c>
    </row>
    <row r="53" spans="2:8" ht="60" x14ac:dyDescent="0.25">
      <c r="B53" s="121">
        <v>46010</v>
      </c>
      <c r="C53" s="120" t="s">
        <v>192</v>
      </c>
      <c r="D53" s="112" t="s">
        <v>193</v>
      </c>
      <c r="E53" s="109" t="s">
        <v>194</v>
      </c>
      <c r="F53" s="81"/>
      <c r="G53" s="81">
        <v>261960</v>
      </c>
      <c r="H53" s="107">
        <f t="shared" si="1"/>
        <v>1045761.3299999989</v>
      </c>
    </row>
    <row r="54" spans="2:8" ht="45" x14ac:dyDescent="0.25">
      <c r="B54" s="121">
        <v>46010</v>
      </c>
      <c r="C54" s="120" t="s">
        <v>195</v>
      </c>
      <c r="D54" s="112" t="s">
        <v>196</v>
      </c>
      <c r="E54" s="109" t="s">
        <v>197</v>
      </c>
      <c r="F54" s="81"/>
      <c r="G54" s="81">
        <v>42050</v>
      </c>
      <c r="H54" s="107">
        <f t="shared" si="1"/>
        <v>1003711.3299999989</v>
      </c>
    </row>
    <row r="55" spans="2:8" x14ac:dyDescent="0.25">
      <c r="B55" s="108"/>
      <c r="C55" s="89"/>
      <c r="D55" s="109"/>
      <c r="E55" s="106" t="s">
        <v>198</v>
      </c>
      <c r="F55" s="107">
        <f>SUM(F13:F54)</f>
        <v>196950</v>
      </c>
      <c r="G55" s="107">
        <f>SUM(G18:G54)</f>
        <v>4879495.1399999997</v>
      </c>
      <c r="H55" s="107">
        <v>1003711.3299999989</v>
      </c>
    </row>
    <row r="56" spans="2:8" x14ac:dyDescent="0.25">
      <c r="B56" s="125"/>
      <c r="C56"/>
      <c r="D56" s="92"/>
      <c r="E56" s="126"/>
      <c r="F56" s="127"/>
      <c r="G56" s="217"/>
      <c r="H56" s="127"/>
    </row>
    <row r="57" spans="2:8" x14ac:dyDescent="0.25">
      <c r="B57" s="125"/>
      <c r="C57"/>
      <c r="D57" s="92"/>
      <c r="E57" s="126"/>
      <c r="F57" s="127"/>
      <c r="G57" s="127"/>
      <c r="H57" s="127"/>
    </row>
    <row r="58" spans="2:8" x14ac:dyDescent="0.25">
      <c r="B58" s="125"/>
      <c r="C58"/>
      <c r="D58" s="92"/>
      <c r="E58" s="126"/>
      <c r="F58" s="127"/>
      <c r="G58" s="127"/>
      <c r="H58" s="127"/>
    </row>
    <row r="62" spans="2:8" x14ac:dyDescent="0.25">
      <c r="B62" s="259" t="s">
        <v>64</v>
      </c>
      <c r="C62" s="259"/>
      <c r="D62" s="93"/>
      <c r="E62" s="128" t="s">
        <v>199</v>
      </c>
      <c r="F62" s="129"/>
      <c r="G62" s="259" t="s">
        <v>200</v>
      </c>
      <c r="H62" s="259"/>
    </row>
    <row r="63" spans="2:8" x14ac:dyDescent="0.25">
      <c r="B63" s="255" t="s">
        <v>201</v>
      </c>
      <c r="C63" s="255"/>
      <c r="D63" s="93"/>
      <c r="E63" s="130" t="s">
        <v>202</v>
      </c>
      <c r="F63" s="129"/>
      <c r="G63" s="256" t="s">
        <v>203</v>
      </c>
      <c r="H63" s="256"/>
    </row>
    <row r="64" spans="2:8" x14ac:dyDescent="0.25">
      <c r="B64"/>
      <c r="C64"/>
      <c r="D64"/>
      <c r="E64" s="129"/>
    </row>
  </sheetData>
  <mergeCells count="8">
    <mergeCell ref="B63:C63"/>
    <mergeCell ref="G63:H63"/>
    <mergeCell ref="D6:H6"/>
    <mergeCell ref="B8:H8"/>
    <mergeCell ref="B9:H9"/>
    <mergeCell ref="B10:H10"/>
    <mergeCell ref="B62:C62"/>
    <mergeCell ref="G62:H62"/>
  </mergeCells>
  <pageMargins left="0.11811023622047245" right="0.11811023622047245" top="0.15748031496062992" bottom="0.35433070866141736" header="0.31496062992125984" footer="0.31496062992125984"/>
  <pageSetup scale="7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55E0-3DF4-48AF-8097-CCA47EE2425C}">
  <dimension ref="B1:H95"/>
  <sheetViews>
    <sheetView workbookViewId="0">
      <selection activeCell="F4" sqref="F4"/>
    </sheetView>
  </sheetViews>
  <sheetFormatPr baseColWidth="10" defaultRowHeight="15" x14ac:dyDescent="0.25"/>
  <cols>
    <col min="3" max="3" width="14.28515625" customWidth="1"/>
    <col min="4" max="4" width="24.140625" customWidth="1"/>
    <col min="5" max="5" width="41.7109375" customWidth="1"/>
    <col min="6" max="6" width="17.28515625" customWidth="1"/>
    <col min="7" max="7" width="13.5703125" customWidth="1"/>
    <col min="8" max="8" width="18.140625" customWidth="1"/>
  </cols>
  <sheetData>
    <row r="1" spans="2:8" x14ac:dyDescent="0.25">
      <c r="B1" s="71"/>
      <c r="C1" s="72"/>
      <c r="D1" s="71"/>
      <c r="E1" s="71"/>
      <c r="F1" s="71"/>
      <c r="G1" s="71"/>
      <c r="H1" s="71"/>
    </row>
    <row r="2" spans="2:8" x14ac:dyDescent="0.25">
      <c r="B2" s="71"/>
      <c r="C2" s="72"/>
      <c r="D2" s="71"/>
      <c r="E2" s="71"/>
      <c r="F2" s="71"/>
      <c r="G2" s="71"/>
      <c r="H2" s="71"/>
    </row>
    <row r="3" spans="2:8" x14ac:dyDescent="0.25">
      <c r="B3" s="71"/>
      <c r="C3" s="72"/>
      <c r="D3" s="71"/>
      <c r="E3" s="71"/>
      <c r="F3" s="71"/>
      <c r="G3" s="71"/>
      <c r="H3" s="71"/>
    </row>
    <row r="4" spans="2:8" x14ac:dyDescent="0.25">
      <c r="B4" s="71"/>
      <c r="C4" s="72" t="s">
        <v>38</v>
      </c>
      <c r="D4" s="71"/>
      <c r="E4" s="71"/>
      <c r="F4" s="71"/>
      <c r="G4" s="71"/>
      <c r="H4" s="71"/>
    </row>
    <row r="5" spans="2:8" x14ac:dyDescent="0.25">
      <c r="B5" s="71"/>
      <c r="C5" s="72"/>
      <c r="D5" s="71"/>
      <c r="E5" s="71"/>
      <c r="F5" s="71"/>
      <c r="G5" s="71"/>
      <c r="H5" s="71"/>
    </row>
    <row r="6" spans="2:8" x14ac:dyDescent="0.25">
      <c r="B6" s="71"/>
      <c r="C6" s="72"/>
      <c r="D6" s="260"/>
      <c r="E6" s="260"/>
      <c r="F6" s="260"/>
      <c r="G6" s="260"/>
      <c r="H6" s="260"/>
    </row>
    <row r="7" spans="2:8" x14ac:dyDescent="0.25">
      <c r="B7" s="71"/>
      <c r="C7" s="72"/>
      <c r="D7" s="73"/>
      <c r="E7" s="73"/>
      <c r="F7" s="73"/>
      <c r="G7" s="73"/>
      <c r="H7" s="73"/>
    </row>
    <row r="8" spans="2:8" x14ac:dyDescent="0.25">
      <c r="B8" s="260" t="s">
        <v>39</v>
      </c>
      <c r="C8" s="260"/>
      <c r="D8" s="260"/>
      <c r="E8" s="260"/>
      <c r="F8" s="260"/>
      <c r="G8" s="260"/>
      <c r="H8" s="260"/>
    </row>
    <row r="9" spans="2:8" x14ac:dyDescent="0.25">
      <c r="B9" s="260" t="s">
        <v>40</v>
      </c>
      <c r="C9" s="260"/>
      <c r="D9" s="260"/>
      <c r="E9" s="260"/>
      <c r="F9" s="260"/>
      <c r="G9" s="260"/>
      <c r="H9" s="260"/>
    </row>
    <row r="10" spans="2:8" x14ac:dyDescent="0.25">
      <c r="B10" s="260" t="s">
        <v>41</v>
      </c>
      <c r="C10" s="260"/>
      <c r="D10" s="260"/>
      <c r="E10" s="260"/>
      <c r="F10" s="260"/>
      <c r="G10" s="260"/>
      <c r="H10" s="260"/>
    </row>
    <row r="11" spans="2:8" ht="26.25" x14ac:dyDescent="0.25">
      <c r="B11" s="74" t="s">
        <v>42</v>
      </c>
      <c r="C11" s="75" t="s">
        <v>43</v>
      </c>
      <c r="D11" s="74" t="s">
        <v>44</v>
      </c>
      <c r="E11" s="74" t="s">
        <v>45</v>
      </c>
      <c r="F11" s="74" t="s">
        <v>46</v>
      </c>
      <c r="G11" s="74" t="s">
        <v>47</v>
      </c>
      <c r="H11" s="74" t="s">
        <v>48</v>
      </c>
    </row>
    <row r="12" spans="2:8" x14ac:dyDescent="0.25">
      <c r="B12" s="76"/>
      <c r="C12" s="77"/>
      <c r="D12" s="78"/>
      <c r="E12" s="79" t="s">
        <v>49</v>
      </c>
      <c r="F12" s="80"/>
      <c r="G12" s="81"/>
      <c r="H12" s="82">
        <v>381.76</v>
      </c>
    </row>
    <row r="13" spans="2:8" x14ac:dyDescent="0.25">
      <c r="B13" s="83">
        <v>45996</v>
      </c>
      <c r="C13" s="84" t="s">
        <v>50</v>
      </c>
      <c r="D13" s="85" t="s">
        <v>51</v>
      </c>
      <c r="E13" s="86" t="s">
        <v>52</v>
      </c>
      <c r="F13" s="87">
        <v>53077.99</v>
      </c>
      <c r="G13" s="87"/>
      <c r="H13" s="82">
        <f>H12+F13-G13</f>
        <v>53459.75</v>
      </c>
    </row>
    <row r="14" spans="2:8" x14ac:dyDescent="0.25">
      <c r="B14" s="83">
        <v>45992</v>
      </c>
      <c r="C14" s="88" t="s">
        <v>53</v>
      </c>
      <c r="D14" s="85" t="s">
        <v>54</v>
      </c>
      <c r="E14" s="86" t="s">
        <v>55</v>
      </c>
      <c r="F14" s="87"/>
      <c r="G14" s="87">
        <v>34.479999999999997</v>
      </c>
      <c r="H14" s="82">
        <f t="shared" ref="H14:H19" si="0">H13+F14-G14</f>
        <v>53425.27</v>
      </c>
    </row>
    <row r="15" spans="2:8" ht="25.5" x14ac:dyDescent="0.25">
      <c r="B15" s="83">
        <v>45999</v>
      </c>
      <c r="C15" s="88" t="s">
        <v>56</v>
      </c>
      <c r="D15" s="86" t="s">
        <v>57</v>
      </c>
      <c r="E15" s="86" t="s">
        <v>58</v>
      </c>
      <c r="F15" s="87"/>
      <c r="G15" s="87">
        <v>30091.87</v>
      </c>
      <c r="H15" s="82">
        <f t="shared" si="0"/>
        <v>23333.399999999998</v>
      </c>
    </row>
    <row r="16" spans="2:8" ht="25.5" x14ac:dyDescent="0.25">
      <c r="B16" s="83">
        <v>46006</v>
      </c>
      <c r="C16" s="88" t="s">
        <v>59</v>
      </c>
      <c r="D16" s="85" t="s">
        <v>57</v>
      </c>
      <c r="E16" s="86" t="s">
        <v>60</v>
      </c>
      <c r="F16" s="87"/>
      <c r="G16" s="87">
        <v>22629.16</v>
      </c>
      <c r="H16" s="82">
        <f t="shared" si="0"/>
        <v>704.23999999999796</v>
      </c>
    </row>
    <row r="17" spans="2:8" ht="25.5" x14ac:dyDescent="0.25">
      <c r="B17" s="83">
        <v>46022</v>
      </c>
      <c r="C17" s="84" t="s">
        <v>53</v>
      </c>
      <c r="D17" s="85" t="s">
        <v>54</v>
      </c>
      <c r="E17" s="86" t="s">
        <v>61</v>
      </c>
      <c r="F17" s="87"/>
      <c r="G17" s="87">
        <v>325</v>
      </c>
      <c r="H17" s="82">
        <f t="shared" si="0"/>
        <v>379.23999999999796</v>
      </c>
    </row>
    <row r="18" spans="2:8" x14ac:dyDescent="0.25">
      <c r="B18" s="83">
        <v>46022</v>
      </c>
      <c r="C18" s="84" t="s">
        <v>53</v>
      </c>
      <c r="D18" s="85" t="s">
        <v>54</v>
      </c>
      <c r="E18" s="86" t="s">
        <v>62</v>
      </c>
      <c r="F18" s="87"/>
      <c r="G18" s="87">
        <v>79.13</v>
      </c>
      <c r="H18" s="82">
        <f t="shared" si="0"/>
        <v>300.10999999999797</v>
      </c>
    </row>
    <row r="19" spans="2:8" x14ac:dyDescent="0.25">
      <c r="B19" s="83"/>
      <c r="C19" s="84"/>
      <c r="D19" s="85"/>
      <c r="E19" s="86"/>
      <c r="F19" s="87"/>
      <c r="G19" s="87"/>
      <c r="H19" s="82">
        <f t="shared" si="0"/>
        <v>300.10999999999797</v>
      </c>
    </row>
    <row r="20" spans="2:8" x14ac:dyDescent="0.25">
      <c r="B20" s="89"/>
      <c r="C20" s="89"/>
      <c r="D20" s="89"/>
      <c r="E20" s="90" t="s">
        <v>63</v>
      </c>
      <c r="F20" s="91">
        <f>SUM(F13:F19)</f>
        <v>53077.99</v>
      </c>
      <c r="G20" s="91">
        <f>SUM(G14:G19)</f>
        <v>53159.639999999992</v>
      </c>
      <c r="H20" s="82"/>
    </row>
    <row r="21" spans="2:8" x14ac:dyDescent="0.25">
      <c r="E21" s="92"/>
    </row>
    <row r="22" spans="2:8" x14ac:dyDescent="0.25">
      <c r="E22" s="92"/>
    </row>
    <row r="23" spans="2:8" x14ac:dyDescent="0.25">
      <c r="E23" s="92"/>
    </row>
    <row r="24" spans="2:8" x14ac:dyDescent="0.25">
      <c r="E24" s="92"/>
    </row>
    <row r="25" spans="2:8" x14ac:dyDescent="0.25">
      <c r="B25" s="93" t="s">
        <v>64</v>
      </c>
      <c r="E25" s="94" t="s">
        <v>32</v>
      </c>
      <c r="G25" s="93" t="s">
        <v>65</v>
      </c>
    </row>
    <row r="26" spans="2:8" x14ac:dyDescent="0.25">
      <c r="B26" s="256" t="s">
        <v>33</v>
      </c>
      <c r="C26" s="256"/>
      <c r="E26" s="95" t="s">
        <v>66</v>
      </c>
      <c r="G26" s="256" t="s">
        <v>67</v>
      </c>
      <c r="H26" s="256"/>
    </row>
    <row r="27" spans="2:8" x14ac:dyDescent="0.25">
      <c r="E27" s="92"/>
    </row>
    <row r="28" spans="2:8" x14ac:dyDescent="0.25">
      <c r="E28" s="92"/>
    </row>
    <row r="29" spans="2:8" x14ac:dyDescent="0.25">
      <c r="E29" s="92"/>
    </row>
    <row r="30" spans="2:8" x14ac:dyDescent="0.25">
      <c r="E30" s="92"/>
    </row>
    <row r="31" spans="2:8" x14ac:dyDescent="0.25">
      <c r="E31" s="92"/>
    </row>
    <row r="32" spans="2:8" x14ac:dyDescent="0.25">
      <c r="E32" s="92"/>
    </row>
    <row r="33" spans="5:5" x14ac:dyDescent="0.25">
      <c r="E33" s="92"/>
    </row>
    <row r="34" spans="5:5" x14ac:dyDescent="0.25">
      <c r="E34" s="92"/>
    </row>
    <row r="35" spans="5:5" x14ac:dyDescent="0.25">
      <c r="E35" s="92"/>
    </row>
    <row r="36" spans="5:5" x14ac:dyDescent="0.25">
      <c r="E36" s="92"/>
    </row>
    <row r="37" spans="5:5" x14ac:dyDescent="0.25">
      <c r="E37" s="92"/>
    </row>
    <row r="38" spans="5:5" x14ac:dyDescent="0.25">
      <c r="E38" s="92"/>
    </row>
    <row r="39" spans="5:5" x14ac:dyDescent="0.25">
      <c r="E39" s="92"/>
    </row>
    <row r="40" spans="5:5" x14ac:dyDescent="0.25">
      <c r="E40" s="92"/>
    </row>
    <row r="41" spans="5:5" x14ac:dyDescent="0.25">
      <c r="E41" s="92"/>
    </row>
    <row r="42" spans="5:5" x14ac:dyDescent="0.25">
      <c r="E42" s="92"/>
    </row>
    <row r="43" spans="5:5" x14ac:dyDescent="0.25">
      <c r="E43" s="92"/>
    </row>
    <row r="44" spans="5:5" x14ac:dyDescent="0.25">
      <c r="E44" s="92"/>
    </row>
    <row r="45" spans="5:5" x14ac:dyDescent="0.25">
      <c r="E45" s="92"/>
    </row>
    <row r="46" spans="5:5" x14ac:dyDescent="0.25">
      <c r="E46" s="92"/>
    </row>
    <row r="47" spans="5:5" x14ac:dyDescent="0.25">
      <c r="E47" s="92"/>
    </row>
    <row r="48" spans="5:5" x14ac:dyDescent="0.25">
      <c r="E48" s="92"/>
    </row>
    <row r="49" spans="5:5" x14ac:dyDescent="0.25">
      <c r="E49" s="92"/>
    </row>
    <row r="50" spans="5:5" x14ac:dyDescent="0.25">
      <c r="E50" s="92"/>
    </row>
    <row r="51" spans="5:5" x14ac:dyDescent="0.25">
      <c r="E51" s="92"/>
    </row>
    <row r="52" spans="5:5" x14ac:dyDescent="0.25">
      <c r="E52" s="92"/>
    </row>
    <row r="53" spans="5:5" x14ac:dyDescent="0.25">
      <c r="E53" s="92"/>
    </row>
    <row r="54" spans="5:5" x14ac:dyDescent="0.25">
      <c r="E54" s="92"/>
    </row>
    <row r="55" spans="5:5" x14ac:dyDescent="0.25">
      <c r="E55" s="92"/>
    </row>
    <row r="56" spans="5:5" x14ac:dyDescent="0.25">
      <c r="E56" s="92"/>
    </row>
    <row r="57" spans="5:5" x14ac:dyDescent="0.25">
      <c r="E57" s="92"/>
    </row>
    <row r="58" spans="5:5" x14ac:dyDescent="0.25">
      <c r="E58" s="92"/>
    </row>
    <row r="59" spans="5:5" x14ac:dyDescent="0.25">
      <c r="E59" s="92"/>
    </row>
    <row r="60" spans="5:5" x14ac:dyDescent="0.25">
      <c r="E60" s="92"/>
    </row>
    <row r="61" spans="5:5" x14ac:dyDescent="0.25">
      <c r="E61" s="92"/>
    </row>
    <row r="62" spans="5:5" x14ac:dyDescent="0.25">
      <c r="E62" s="92"/>
    </row>
    <row r="63" spans="5:5" x14ac:dyDescent="0.25">
      <c r="E63" s="92"/>
    </row>
    <row r="64" spans="5:5" x14ac:dyDescent="0.25">
      <c r="E64" s="92"/>
    </row>
    <row r="65" spans="5:5" x14ac:dyDescent="0.25">
      <c r="E65" s="92"/>
    </row>
    <row r="66" spans="5:5" x14ac:dyDescent="0.25">
      <c r="E66" s="92"/>
    </row>
    <row r="67" spans="5:5" x14ac:dyDescent="0.25">
      <c r="E67" s="92"/>
    </row>
    <row r="68" spans="5:5" x14ac:dyDescent="0.25">
      <c r="E68" s="92"/>
    </row>
    <row r="69" spans="5:5" x14ac:dyDescent="0.25">
      <c r="E69" s="92"/>
    </row>
    <row r="70" spans="5:5" x14ac:dyDescent="0.25">
      <c r="E70" s="92"/>
    </row>
    <row r="71" spans="5:5" x14ac:dyDescent="0.25">
      <c r="E71" s="92"/>
    </row>
    <row r="72" spans="5:5" x14ac:dyDescent="0.25">
      <c r="E72" s="92"/>
    </row>
    <row r="73" spans="5:5" x14ac:dyDescent="0.25">
      <c r="E73" s="92"/>
    </row>
    <row r="74" spans="5:5" x14ac:dyDescent="0.25">
      <c r="E74" s="92"/>
    </row>
    <row r="75" spans="5:5" x14ac:dyDescent="0.25">
      <c r="E75" s="92"/>
    </row>
    <row r="76" spans="5:5" x14ac:dyDescent="0.25">
      <c r="E76" s="92"/>
    </row>
    <row r="77" spans="5:5" x14ac:dyDescent="0.25">
      <c r="E77" s="92"/>
    </row>
    <row r="78" spans="5:5" x14ac:dyDescent="0.25">
      <c r="E78" s="92"/>
    </row>
    <row r="79" spans="5:5" x14ac:dyDescent="0.25">
      <c r="E79" s="92"/>
    </row>
    <row r="80" spans="5:5" x14ac:dyDescent="0.25">
      <c r="E80" s="92"/>
    </row>
    <row r="81" spans="5:5" x14ac:dyDescent="0.25">
      <c r="E81" s="92"/>
    </row>
    <row r="82" spans="5:5" x14ac:dyDescent="0.25">
      <c r="E82" s="92"/>
    </row>
    <row r="83" spans="5:5" x14ac:dyDescent="0.25">
      <c r="E83" s="92"/>
    </row>
    <row r="84" spans="5:5" x14ac:dyDescent="0.25">
      <c r="E84" s="92"/>
    </row>
    <row r="85" spans="5:5" x14ac:dyDescent="0.25">
      <c r="E85" s="92"/>
    </row>
    <row r="86" spans="5:5" x14ac:dyDescent="0.25">
      <c r="E86" s="92"/>
    </row>
    <row r="87" spans="5:5" x14ac:dyDescent="0.25">
      <c r="E87" s="92"/>
    </row>
    <row r="88" spans="5:5" x14ac:dyDescent="0.25">
      <c r="E88" s="92"/>
    </row>
    <row r="89" spans="5:5" x14ac:dyDescent="0.25">
      <c r="E89" s="92"/>
    </row>
    <row r="90" spans="5:5" x14ac:dyDescent="0.25">
      <c r="E90" s="92"/>
    </row>
    <row r="91" spans="5:5" x14ac:dyDescent="0.25">
      <c r="E91" s="92"/>
    </row>
    <row r="92" spans="5:5" x14ac:dyDescent="0.25">
      <c r="E92" s="92"/>
    </row>
    <row r="93" spans="5:5" x14ac:dyDescent="0.25">
      <c r="E93" s="92"/>
    </row>
    <row r="94" spans="5:5" x14ac:dyDescent="0.25">
      <c r="E94" s="92"/>
    </row>
    <row r="95" spans="5:5" x14ac:dyDescent="0.25">
      <c r="E95" s="92"/>
    </row>
  </sheetData>
  <mergeCells count="6">
    <mergeCell ref="D6:H6"/>
    <mergeCell ref="B8:H8"/>
    <mergeCell ref="B9:H9"/>
    <mergeCell ref="B10:H10"/>
    <mergeCell ref="B26:C26"/>
    <mergeCell ref="G26:H26"/>
  </mergeCells>
  <pageMargins left="0.11811023622047245" right="0.11811023622047245" top="0.74803149606299213" bottom="0.74803149606299213" header="0.31496062992125984" footer="0.31496062992125984"/>
  <pageSetup scale="85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226F-9C44-4EFD-B364-D9AFC3CF8FDB}">
  <sheetPr>
    <pageSetUpPr fitToPage="1"/>
  </sheetPr>
  <dimension ref="B1:J24"/>
  <sheetViews>
    <sheetView topLeftCell="A2" workbookViewId="0">
      <selection activeCell="F78" sqref="F78"/>
    </sheetView>
  </sheetViews>
  <sheetFormatPr baseColWidth="10" defaultRowHeight="15" x14ac:dyDescent="0.25"/>
  <cols>
    <col min="1" max="1" width="4.42578125" customWidth="1"/>
    <col min="3" max="3" width="12.85546875" customWidth="1"/>
    <col min="4" max="4" width="19.28515625" customWidth="1"/>
    <col min="5" max="5" width="40.42578125" customWidth="1"/>
    <col min="6" max="6" width="13.140625" customWidth="1"/>
    <col min="7" max="7" width="15.140625" customWidth="1"/>
    <col min="8" max="8" width="18.140625" customWidth="1"/>
  </cols>
  <sheetData>
    <row r="1" spans="2:8" x14ac:dyDescent="0.25">
      <c r="B1" s="71"/>
      <c r="C1" s="72"/>
      <c r="D1" s="71"/>
      <c r="E1" s="71"/>
      <c r="F1" s="71"/>
      <c r="G1" s="71"/>
      <c r="H1" s="71"/>
    </row>
    <row r="2" spans="2:8" x14ac:dyDescent="0.25">
      <c r="B2" s="71"/>
      <c r="C2" s="72"/>
      <c r="D2" s="71"/>
      <c r="E2" s="71"/>
      <c r="F2" s="71"/>
      <c r="G2" s="71"/>
      <c r="H2" s="71"/>
    </row>
    <row r="3" spans="2:8" x14ac:dyDescent="0.25">
      <c r="B3" s="71"/>
      <c r="C3" s="72"/>
      <c r="D3" s="71"/>
      <c r="E3" s="71"/>
      <c r="F3" s="71"/>
      <c r="G3" s="71"/>
      <c r="H3" s="71"/>
    </row>
    <row r="4" spans="2:8" x14ac:dyDescent="0.25">
      <c r="B4" s="71"/>
      <c r="C4" s="72"/>
      <c r="D4" s="71"/>
      <c r="E4" s="71"/>
      <c r="F4" s="71"/>
      <c r="G4" s="71"/>
      <c r="H4" s="71"/>
    </row>
    <row r="5" spans="2:8" x14ac:dyDescent="0.25">
      <c r="B5" s="71"/>
      <c r="C5" s="72"/>
      <c r="D5" s="71"/>
      <c r="E5" s="71"/>
      <c r="F5" s="71"/>
      <c r="G5" s="71"/>
      <c r="H5" s="71"/>
    </row>
    <row r="6" spans="2:8" x14ac:dyDescent="0.25">
      <c r="B6" s="71"/>
      <c r="C6" s="72"/>
      <c r="D6" s="260"/>
      <c r="E6" s="260"/>
      <c r="F6" s="260"/>
      <c r="G6" s="260"/>
      <c r="H6" s="260"/>
    </row>
    <row r="7" spans="2:8" x14ac:dyDescent="0.25">
      <c r="B7" s="71"/>
      <c r="C7" s="72"/>
      <c r="D7" s="73"/>
      <c r="E7" s="73"/>
      <c r="F7" s="73"/>
      <c r="G7" s="73"/>
      <c r="H7" s="73"/>
    </row>
    <row r="8" spans="2:8" x14ac:dyDescent="0.25">
      <c r="B8" s="71"/>
      <c r="C8" s="72"/>
      <c r="D8" s="73"/>
      <c r="E8" s="73"/>
      <c r="F8" s="73"/>
      <c r="G8" s="73"/>
      <c r="H8" s="73"/>
    </row>
    <row r="9" spans="2:8" x14ac:dyDescent="0.25">
      <c r="B9" s="71"/>
      <c r="C9" s="72"/>
      <c r="D9" s="73"/>
      <c r="E9" s="73"/>
      <c r="F9" s="73"/>
      <c r="G9" s="73"/>
      <c r="H9" s="73"/>
    </row>
    <row r="10" spans="2:8" x14ac:dyDescent="0.25">
      <c r="B10" s="71"/>
      <c r="C10" s="72"/>
      <c r="D10" s="73"/>
      <c r="E10" s="73"/>
      <c r="F10" s="73"/>
      <c r="G10" s="73"/>
      <c r="H10" s="73"/>
    </row>
    <row r="11" spans="2:8" x14ac:dyDescent="0.25">
      <c r="B11" s="71"/>
      <c r="C11" s="72"/>
      <c r="D11" s="73"/>
      <c r="E11" s="73"/>
      <c r="F11" s="73"/>
      <c r="G11" s="73"/>
      <c r="H11" s="73"/>
    </row>
    <row r="12" spans="2:8" ht="22.15" customHeight="1" x14ac:dyDescent="0.25">
      <c r="B12" s="260" t="s">
        <v>204</v>
      </c>
      <c r="C12" s="260"/>
      <c r="D12" s="260"/>
      <c r="E12" s="260"/>
      <c r="F12" s="260"/>
      <c r="G12" s="260"/>
      <c r="H12" s="260"/>
    </row>
    <row r="13" spans="2:8" x14ac:dyDescent="0.25">
      <c r="B13" s="260" t="s">
        <v>205</v>
      </c>
      <c r="C13" s="260"/>
      <c r="D13" s="260"/>
      <c r="E13" s="260"/>
      <c r="F13" s="260"/>
      <c r="G13" s="260"/>
      <c r="H13" s="260"/>
    </row>
    <row r="14" spans="2:8" ht="15.75" thickBot="1" x14ac:dyDescent="0.3">
      <c r="B14" s="261" t="s">
        <v>41</v>
      </c>
      <c r="C14" s="261"/>
      <c r="D14" s="261"/>
      <c r="E14" s="261"/>
      <c r="F14" s="261"/>
      <c r="G14" s="261"/>
      <c r="H14" s="260"/>
    </row>
    <row r="15" spans="2:8" ht="26.25" x14ac:dyDescent="0.25">
      <c r="B15" s="132" t="s">
        <v>42</v>
      </c>
      <c r="C15" s="133" t="s">
        <v>70</v>
      </c>
      <c r="D15" s="134" t="s">
        <v>44</v>
      </c>
      <c r="E15" s="134" t="s">
        <v>45</v>
      </c>
      <c r="F15" s="134" t="s">
        <v>46</v>
      </c>
      <c r="G15" s="135" t="s">
        <v>47</v>
      </c>
      <c r="H15" s="74" t="s">
        <v>48</v>
      </c>
    </row>
    <row r="16" spans="2:8" x14ac:dyDescent="0.25">
      <c r="B16" s="76"/>
      <c r="C16" s="84"/>
      <c r="D16" s="136"/>
      <c r="E16" s="137" t="s">
        <v>49</v>
      </c>
      <c r="F16" s="80"/>
      <c r="G16" s="81"/>
      <c r="H16" s="138">
        <v>3191.7</v>
      </c>
    </row>
    <row r="17" spans="2:10" ht="24" x14ac:dyDescent="0.25">
      <c r="B17" s="83">
        <v>46022</v>
      </c>
      <c r="C17" s="84" t="s">
        <v>53</v>
      </c>
      <c r="D17" s="85" t="s">
        <v>54</v>
      </c>
      <c r="E17" s="218" t="s">
        <v>61</v>
      </c>
      <c r="F17" s="87"/>
      <c r="G17" s="87">
        <v>325</v>
      </c>
      <c r="H17" s="138">
        <f>+H16+F17-G17</f>
        <v>2866.7</v>
      </c>
    </row>
    <row r="18" spans="2:10" x14ac:dyDescent="0.25">
      <c r="B18" s="76"/>
      <c r="C18" s="84"/>
      <c r="D18" s="136"/>
      <c r="E18" s="139"/>
      <c r="F18" s="80"/>
      <c r="G18" s="81"/>
      <c r="H18" s="138">
        <f t="shared" ref="H18" si="0">+H17+F18-G18</f>
        <v>2866.7</v>
      </c>
    </row>
    <row r="19" spans="2:10" ht="15.75" thickBot="1" x14ac:dyDescent="0.3">
      <c r="B19" s="89"/>
      <c r="C19" s="89"/>
      <c r="D19" s="140"/>
      <c r="E19" s="141" t="s">
        <v>206</v>
      </c>
      <c r="F19" s="142"/>
      <c r="G19" s="91">
        <f>SUM(G17:G18)</f>
        <v>325</v>
      </c>
      <c r="H19" s="82">
        <v>2866.7</v>
      </c>
      <c r="J19" t="s">
        <v>207</v>
      </c>
    </row>
    <row r="20" spans="2:10" x14ac:dyDescent="0.25">
      <c r="H20" s="24"/>
    </row>
    <row r="21" spans="2:10" x14ac:dyDescent="0.25">
      <c r="H21" s="24"/>
    </row>
    <row r="23" spans="2:10" x14ac:dyDescent="0.25">
      <c r="B23" s="93" t="s">
        <v>64</v>
      </c>
      <c r="C23" s="93"/>
      <c r="E23" s="143" t="s">
        <v>208</v>
      </c>
      <c r="G23" s="255" t="s">
        <v>209</v>
      </c>
      <c r="H23" s="255"/>
    </row>
    <row r="24" spans="2:10" x14ac:dyDescent="0.25">
      <c r="B24" s="256" t="s">
        <v>33</v>
      </c>
      <c r="C24" s="256"/>
      <c r="E24" s="130" t="s">
        <v>34</v>
      </c>
      <c r="G24" t="s">
        <v>210</v>
      </c>
    </row>
  </sheetData>
  <mergeCells count="6">
    <mergeCell ref="B24:C24"/>
    <mergeCell ref="D6:H6"/>
    <mergeCell ref="B12:H12"/>
    <mergeCell ref="B13:H13"/>
    <mergeCell ref="B14:H14"/>
    <mergeCell ref="G23:H23"/>
  </mergeCells>
  <pageMargins left="0.31496062992125984" right="0.31496062992125984" top="0.74803149606299213" bottom="0.74803149606299213" header="0.31496062992125984" footer="0.31496062992125984"/>
  <pageSetup scale="8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CONC.336</vt:lpstr>
      <vt:lpstr>CONC.344</vt:lpstr>
      <vt:lpstr>CONC,962</vt:lpstr>
      <vt:lpstr>DICIEMBRE-336</vt:lpstr>
      <vt:lpstr>diciembre-962</vt:lpstr>
      <vt:lpstr>DICIEMBRE-344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2026-01-13T17:49:22Z</cp:lastPrinted>
  <dcterms:created xsi:type="dcterms:W3CDTF">2026-01-06T15:44:16Z</dcterms:created>
  <dcterms:modified xsi:type="dcterms:W3CDTF">2026-01-14T14:21:03Z</dcterms:modified>
</cp:coreProperties>
</file>